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5BDB5830-2099-4F10-A7C3-3E0D112C5F4B}" xr6:coauthVersionLast="47" xr6:coauthVersionMax="47" xr10:uidLastSave="{00000000-0000-0000-0000-000000000000}"/>
  <workbookProtection workbookAlgorithmName="SHA-512" workbookHashValue="LbiqZKBM4E2vUaHz2uvmCtlBQ488c7NbAE9vex8NuemkH/0ZKHVa3i/CvT9mYx8RtZAlsJKwRHPkCd8gOEPACg==" workbookSaltValue="XuMaKh3E5o5p2SrEDNTNbA==" workbookSpinCount="100000" lockStructure="1"/>
  <bookViews>
    <workbookView xWindow="-110" yWindow="-110" windowWidth="19420" windowHeight="10300" xr2:uid="{00000000-000D-0000-FFFF-FFFF00000000}"/>
  </bookViews>
  <sheets>
    <sheet name="問１（男性）" sheetId="2" r:id="rId1"/>
    <sheet name="問2（男性01）" sheetId="4" r:id="rId2"/>
    <sheet name="問２（男性02）" sheetId="5" r:id="rId3"/>
    <sheet name="問２（女性01）" sheetId="6" r:id="rId4"/>
    <sheet name="問２（女性02）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8" l="1"/>
  <c r="G25" i="8" s="1"/>
  <c r="H25" i="8" s="1"/>
  <c r="E25" i="8"/>
  <c r="F24" i="8"/>
  <c r="G24" i="8" s="1"/>
  <c r="H24" i="8" s="1"/>
  <c r="E24" i="8"/>
  <c r="F23" i="8"/>
  <c r="G23" i="8" s="1"/>
  <c r="H23" i="8" s="1"/>
  <c r="E23" i="8"/>
  <c r="F22" i="8"/>
  <c r="G22" i="8" s="1"/>
  <c r="H22" i="8" s="1"/>
  <c r="E22" i="8"/>
  <c r="F21" i="8"/>
  <c r="G21" i="8" s="1"/>
  <c r="H21" i="8" s="1"/>
  <c r="E21" i="8"/>
  <c r="I21" i="8" s="1"/>
  <c r="G20" i="8"/>
  <c r="H20" i="8" s="1"/>
  <c r="F20" i="8"/>
  <c r="E20" i="8"/>
  <c r="F19" i="8"/>
  <c r="G19" i="8" s="1"/>
  <c r="H19" i="8" s="1"/>
  <c r="I19" i="8" s="1"/>
  <c r="E19" i="8"/>
  <c r="F18" i="8"/>
  <c r="G18" i="8" s="1"/>
  <c r="H18" i="8" s="1"/>
  <c r="E18" i="8"/>
  <c r="I18" i="8" s="1"/>
  <c r="F17" i="8"/>
  <c r="G17" i="8" s="1"/>
  <c r="H17" i="8" s="1"/>
  <c r="I17" i="8" s="1"/>
  <c r="E17" i="8"/>
  <c r="G16" i="8"/>
  <c r="H16" i="8" s="1"/>
  <c r="I16" i="8" s="1"/>
  <c r="F16" i="8"/>
  <c r="E16" i="8"/>
  <c r="F15" i="8"/>
  <c r="G15" i="8" s="1"/>
  <c r="H15" i="8" s="1"/>
  <c r="E15" i="8"/>
  <c r="I15" i="8" s="1"/>
  <c r="F14" i="8"/>
  <c r="G14" i="8" s="1"/>
  <c r="H14" i="8" s="1"/>
  <c r="E14" i="8"/>
  <c r="K14" i="8" s="1"/>
  <c r="K13" i="8"/>
  <c r="F13" i="8"/>
  <c r="G13" i="8" s="1"/>
  <c r="H13" i="8" s="1"/>
  <c r="I13" i="8" s="1"/>
  <c r="L13" i="8" s="1"/>
  <c r="E13" i="8"/>
  <c r="F12" i="8"/>
  <c r="G12" i="8" s="1"/>
  <c r="H12" i="8" s="1"/>
  <c r="E12" i="8"/>
  <c r="K12" i="8" s="1"/>
  <c r="F11" i="8"/>
  <c r="G11" i="8" s="1"/>
  <c r="H11" i="8" s="1"/>
  <c r="E11" i="8"/>
  <c r="K11" i="8" s="1"/>
  <c r="G10" i="8"/>
  <c r="H10" i="8" s="1"/>
  <c r="I10" i="8" s="1"/>
  <c r="L10" i="8" s="1"/>
  <c r="F10" i="8"/>
  <c r="E10" i="8"/>
  <c r="K10" i="8" s="1"/>
  <c r="F9" i="8"/>
  <c r="G9" i="8" s="1"/>
  <c r="H9" i="8" s="1"/>
  <c r="E9" i="8"/>
  <c r="I9" i="8" s="1"/>
  <c r="L9" i="8" s="1"/>
  <c r="N8" i="8"/>
  <c r="K8" i="8"/>
  <c r="F8" i="8"/>
  <c r="G8" i="8" s="1"/>
  <c r="H8" i="8" s="1"/>
  <c r="E8" i="8"/>
  <c r="G7" i="8"/>
  <c r="H7" i="8" s="1"/>
  <c r="F7" i="8"/>
  <c r="E7" i="8"/>
  <c r="I7" i="8" s="1"/>
  <c r="F6" i="8"/>
  <c r="G6" i="8" s="1"/>
  <c r="H6" i="8" s="1"/>
  <c r="E6" i="8"/>
  <c r="C4" i="8"/>
  <c r="B4" i="8"/>
  <c r="F25" i="6"/>
  <c r="G25" i="6" s="1"/>
  <c r="H25" i="6" s="1"/>
  <c r="E25" i="6"/>
  <c r="I25" i="6" s="1"/>
  <c r="F24" i="6"/>
  <c r="G24" i="6" s="1"/>
  <c r="H24" i="6" s="1"/>
  <c r="E24" i="6"/>
  <c r="F23" i="6"/>
  <c r="G23" i="6" s="1"/>
  <c r="H23" i="6" s="1"/>
  <c r="E23" i="6"/>
  <c r="F22" i="6"/>
  <c r="G22" i="6" s="1"/>
  <c r="H22" i="6" s="1"/>
  <c r="E22" i="6"/>
  <c r="F21" i="6"/>
  <c r="G21" i="6" s="1"/>
  <c r="H21" i="6" s="1"/>
  <c r="E21" i="6"/>
  <c r="F20" i="6"/>
  <c r="G20" i="6" s="1"/>
  <c r="H20" i="6" s="1"/>
  <c r="E20" i="6"/>
  <c r="F19" i="6"/>
  <c r="G19" i="6" s="1"/>
  <c r="H19" i="6" s="1"/>
  <c r="E19" i="6"/>
  <c r="F18" i="6"/>
  <c r="G18" i="6" s="1"/>
  <c r="H18" i="6" s="1"/>
  <c r="E18" i="6"/>
  <c r="F17" i="6"/>
  <c r="G17" i="6" s="1"/>
  <c r="H17" i="6" s="1"/>
  <c r="E17" i="6"/>
  <c r="F16" i="6"/>
  <c r="G16" i="6" s="1"/>
  <c r="H16" i="6" s="1"/>
  <c r="E16" i="6"/>
  <c r="F15" i="6"/>
  <c r="G15" i="6" s="1"/>
  <c r="H15" i="6" s="1"/>
  <c r="E15" i="6"/>
  <c r="F14" i="6"/>
  <c r="G14" i="6" s="1"/>
  <c r="H14" i="6" s="1"/>
  <c r="E14" i="6"/>
  <c r="K14" i="6" s="1"/>
  <c r="F13" i="6"/>
  <c r="G13" i="6" s="1"/>
  <c r="H13" i="6" s="1"/>
  <c r="E13" i="6"/>
  <c r="F12" i="6"/>
  <c r="G12" i="6" s="1"/>
  <c r="H12" i="6" s="1"/>
  <c r="E12" i="6"/>
  <c r="K12" i="6" s="1"/>
  <c r="F11" i="6"/>
  <c r="G11" i="6" s="1"/>
  <c r="H11" i="6" s="1"/>
  <c r="E11" i="6"/>
  <c r="K11" i="6" s="1"/>
  <c r="F10" i="6"/>
  <c r="G10" i="6" s="1"/>
  <c r="H10" i="6" s="1"/>
  <c r="E10" i="6"/>
  <c r="K10" i="6" s="1"/>
  <c r="F9" i="6"/>
  <c r="G9" i="6" s="1"/>
  <c r="H9" i="6" s="1"/>
  <c r="E9" i="6"/>
  <c r="K9" i="6" s="1"/>
  <c r="N8" i="6"/>
  <c r="F8" i="6"/>
  <c r="G8" i="6" s="1"/>
  <c r="H8" i="6" s="1"/>
  <c r="E8" i="6"/>
  <c r="K8" i="6" s="1"/>
  <c r="F7" i="6"/>
  <c r="G7" i="6" s="1"/>
  <c r="H7" i="6" s="1"/>
  <c r="E7" i="6"/>
  <c r="F6" i="6"/>
  <c r="G6" i="6" s="1"/>
  <c r="E6" i="6"/>
  <c r="C4" i="6"/>
  <c r="B4" i="6"/>
  <c r="F25" i="5"/>
  <c r="G25" i="5" s="1"/>
  <c r="H25" i="5" s="1"/>
  <c r="E25" i="5"/>
  <c r="F24" i="5"/>
  <c r="G24" i="5" s="1"/>
  <c r="H24" i="5" s="1"/>
  <c r="I24" i="5" s="1"/>
  <c r="E24" i="5"/>
  <c r="F23" i="5"/>
  <c r="G23" i="5" s="1"/>
  <c r="H23" i="5" s="1"/>
  <c r="E23" i="5"/>
  <c r="I23" i="5" s="1"/>
  <c r="F22" i="5"/>
  <c r="G22" i="5" s="1"/>
  <c r="H22" i="5" s="1"/>
  <c r="I22" i="5" s="1"/>
  <c r="E22" i="5"/>
  <c r="F21" i="5"/>
  <c r="G21" i="5" s="1"/>
  <c r="H21" i="5" s="1"/>
  <c r="E21" i="5"/>
  <c r="F20" i="5"/>
  <c r="G20" i="5" s="1"/>
  <c r="H20" i="5" s="1"/>
  <c r="E20" i="5"/>
  <c r="F19" i="5"/>
  <c r="G19" i="5" s="1"/>
  <c r="H19" i="5" s="1"/>
  <c r="E19" i="5"/>
  <c r="F18" i="5"/>
  <c r="G18" i="5" s="1"/>
  <c r="H18" i="5" s="1"/>
  <c r="E18" i="5"/>
  <c r="G17" i="5"/>
  <c r="H17" i="5" s="1"/>
  <c r="F17" i="5"/>
  <c r="E17" i="5"/>
  <c r="F16" i="5"/>
  <c r="G16" i="5" s="1"/>
  <c r="H16" i="5" s="1"/>
  <c r="E16" i="5"/>
  <c r="F15" i="5"/>
  <c r="G15" i="5" s="1"/>
  <c r="H15" i="5" s="1"/>
  <c r="E15" i="5"/>
  <c r="F14" i="5"/>
  <c r="G14" i="5" s="1"/>
  <c r="H14" i="5" s="1"/>
  <c r="E14" i="5"/>
  <c r="K14" i="5" s="1"/>
  <c r="F13" i="5"/>
  <c r="G13" i="5" s="1"/>
  <c r="H13" i="5" s="1"/>
  <c r="E13" i="5"/>
  <c r="K12" i="5"/>
  <c r="F12" i="5"/>
  <c r="G12" i="5" s="1"/>
  <c r="H12" i="5" s="1"/>
  <c r="I12" i="5" s="1"/>
  <c r="L12" i="5" s="1"/>
  <c r="E12" i="5"/>
  <c r="F11" i="5"/>
  <c r="G11" i="5" s="1"/>
  <c r="H11" i="5" s="1"/>
  <c r="E11" i="5"/>
  <c r="K11" i="5" s="1"/>
  <c r="K10" i="5"/>
  <c r="F10" i="5"/>
  <c r="G10" i="5" s="1"/>
  <c r="H10" i="5" s="1"/>
  <c r="I10" i="5" s="1"/>
  <c r="L10" i="5" s="1"/>
  <c r="E10" i="5"/>
  <c r="F9" i="5"/>
  <c r="G9" i="5" s="1"/>
  <c r="H9" i="5" s="1"/>
  <c r="E9" i="5"/>
  <c r="K9" i="5" s="1"/>
  <c r="N8" i="5"/>
  <c r="F8" i="5"/>
  <c r="G8" i="5" s="1"/>
  <c r="H8" i="5" s="1"/>
  <c r="E8" i="5"/>
  <c r="K8" i="5" s="1"/>
  <c r="F7" i="5"/>
  <c r="G7" i="5" s="1"/>
  <c r="H7" i="5" s="1"/>
  <c r="E7" i="5"/>
  <c r="F6" i="5"/>
  <c r="G6" i="5" s="1"/>
  <c r="E6" i="5"/>
  <c r="C4" i="5"/>
  <c r="B4" i="5"/>
  <c r="E6" i="2"/>
  <c r="F6" i="4"/>
  <c r="G6" i="4" s="1"/>
  <c r="F6" i="2"/>
  <c r="F25" i="4"/>
  <c r="G25" i="4" s="1"/>
  <c r="H25" i="4" s="1"/>
  <c r="E25" i="4"/>
  <c r="F24" i="4"/>
  <c r="G24" i="4" s="1"/>
  <c r="H24" i="4" s="1"/>
  <c r="E24" i="4"/>
  <c r="F23" i="4"/>
  <c r="G23" i="4" s="1"/>
  <c r="H23" i="4" s="1"/>
  <c r="E23" i="4"/>
  <c r="F22" i="4"/>
  <c r="G22" i="4" s="1"/>
  <c r="H22" i="4" s="1"/>
  <c r="E22" i="4"/>
  <c r="F21" i="4"/>
  <c r="G21" i="4" s="1"/>
  <c r="H21" i="4" s="1"/>
  <c r="E21" i="4"/>
  <c r="F20" i="4"/>
  <c r="G20" i="4" s="1"/>
  <c r="H20" i="4" s="1"/>
  <c r="E20" i="4"/>
  <c r="F19" i="4"/>
  <c r="G19" i="4" s="1"/>
  <c r="H19" i="4" s="1"/>
  <c r="E19" i="4"/>
  <c r="F18" i="4"/>
  <c r="G18" i="4" s="1"/>
  <c r="H18" i="4" s="1"/>
  <c r="E18" i="4"/>
  <c r="F17" i="4"/>
  <c r="G17" i="4" s="1"/>
  <c r="H17" i="4" s="1"/>
  <c r="E17" i="4"/>
  <c r="F16" i="4"/>
  <c r="G16" i="4" s="1"/>
  <c r="H16" i="4" s="1"/>
  <c r="E16" i="4"/>
  <c r="F15" i="4"/>
  <c r="G15" i="4" s="1"/>
  <c r="H15" i="4" s="1"/>
  <c r="E15" i="4"/>
  <c r="F14" i="4"/>
  <c r="G14" i="4" s="1"/>
  <c r="H14" i="4" s="1"/>
  <c r="E14" i="4"/>
  <c r="K14" i="4" s="1"/>
  <c r="F13" i="4"/>
  <c r="G13" i="4" s="1"/>
  <c r="H13" i="4" s="1"/>
  <c r="E13" i="4"/>
  <c r="F12" i="4"/>
  <c r="G12" i="4" s="1"/>
  <c r="H12" i="4" s="1"/>
  <c r="E12" i="4"/>
  <c r="K12" i="4" s="1"/>
  <c r="F11" i="4"/>
  <c r="G11" i="4" s="1"/>
  <c r="H11" i="4" s="1"/>
  <c r="E11" i="4"/>
  <c r="K11" i="4" s="1"/>
  <c r="F10" i="4"/>
  <c r="G10" i="4" s="1"/>
  <c r="H10" i="4" s="1"/>
  <c r="E10" i="4"/>
  <c r="K10" i="4" s="1"/>
  <c r="F9" i="4"/>
  <c r="G9" i="4" s="1"/>
  <c r="H9" i="4" s="1"/>
  <c r="E9" i="4"/>
  <c r="N8" i="4"/>
  <c r="F8" i="4"/>
  <c r="G8" i="4" s="1"/>
  <c r="H8" i="4" s="1"/>
  <c r="E8" i="4"/>
  <c r="K8" i="4" s="1"/>
  <c r="F7" i="4"/>
  <c r="G7" i="4" s="1"/>
  <c r="H7" i="4" s="1"/>
  <c r="E7" i="4"/>
  <c r="E6" i="4"/>
  <c r="C4" i="4"/>
  <c r="B4" i="4"/>
  <c r="I25" i="8" l="1"/>
  <c r="I11" i="5"/>
  <c r="L11" i="5" s="1"/>
  <c r="I22" i="6"/>
  <c r="I22" i="8"/>
  <c r="I13" i="5"/>
  <c r="L13" i="5" s="1"/>
  <c r="I9" i="4"/>
  <c r="L9" i="4" s="1"/>
  <c r="I13" i="4"/>
  <c r="L13" i="4" s="1"/>
  <c r="I17" i="4"/>
  <c r="I23" i="8"/>
  <c r="I19" i="6"/>
  <c r="I8" i="5"/>
  <c r="L8" i="5" s="1"/>
  <c r="I6" i="8"/>
  <c r="I24" i="8"/>
  <c r="I12" i="8"/>
  <c r="L12" i="8" s="1"/>
  <c r="K9" i="8"/>
  <c r="E5" i="8" s="1"/>
  <c r="E4" i="8" s="1"/>
  <c r="I8" i="8"/>
  <c r="L8" i="8" s="1"/>
  <c r="I20" i="8"/>
  <c r="G4" i="8"/>
  <c r="I11" i="8"/>
  <c r="L11" i="8" s="1"/>
  <c r="I5" i="8" s="1"/>
  <c r="I4" i="8" s="1"/>
  <c r="I14" i="8"/>
  <c r="L14" i="8" s="1"/>
  <c r="I8" i="6"/>
  <c r="L8" i="6" s="1"/>
  <c r="I18" i="6"/>
  <c r="I7" i="6"/>
  <c r="I14" i="6"/>
  <c r="L14" i="6" s="1"/>
  <c r="I15" i="6"/>
  <c r="I23" i="6"/>
  <c r="I21" i="6"/>
  <c r="I9" i="6"/>
  <c r="L9" i="6" s="1"/>
  <c r="I20" i="6"/>
  <c r="I24" i="6"/>
  <c r="I17" i="6"/>
  <c r="G4" i="6"/>
  <c r="H6" i="6"/>
  <c r="I6" i="6" s="1"/>
  <c r="I16" i="6"/>
  <c r="I10" i="6"/>
  <c r="L10" i="6" s="1"/>
  <c r="I13" i="6"/>
  <c r="L13" i="6" s="1"/>
  <c r="I12" i="6"/>
  <c r="L12" i="6" s="1"/>
  <c r="K13" i="6"/>
  <c r="E5" i="6" s="1"/>
  <c r="E4" i="6" s="1"/>
  <c r="I11" i="6"/>
  <c r="L11" i="6" s="1"/>
  <c r="I19" i="5"/>
  <c r="I16" i="5"/>
  <c r="I20" i="5"/>
  <c r="I9" i="5"/>
  <c r="L9" i="5" s="1"/>
  <c r="I7" i="5"/>
  <c r="I21" i="5"/>
  <c r="I25" i="5"/>
  <c r="K13" i="5"/>
  <c r="E5" i="5" s="1"/>
  <c r="E4" i="5" s="1"/>
  <c r="I15" i="5"/>
  <c r="I18" i="5"/>
  <c r="I5" i="5"/>
  <c r="I17" i="5"/>
  <c r="G4" i="5"/>
  <c r="H6" i="5"/>
  <c r="I6" i="5" s="1"/>
  <c r="I14" i="5"/>
  <c r="L14" i="5" s="1"/>
  <c r="I20" i="4"/>
  <c r="I11" i="4"/>
  <c r="L11" i="4" s="1"/>
  <c r="I7" i="4"/>
  <c r="I14" i="4"/>
  <c r="L14" i="4" s="1"/>
  <c r="I22" i="4"/>
  <c r="I12" i="4"/>
  <c r="L12" i="4" s="1"/>
  <c r="I19" i="4"/>
  <c r="K9" i="4"/>
  <c r="E5" i="4" s="1"/>
  <c r="E4" i="4" s="1"/>
  <c r="K13" i="4"/>
  <c r="I25" i="4"/>
  <c r="I23" i="4"/>
  <c r="I21" i="4"/>
  <c r="I16" i="4"/>
  <c r="I24" i="4"/>
  <c r="I15" i="4"/>
  <c r="G4" i="4"/>
  <c r="H6" i="4"/>
  <c r="I6" i="4" s="1"/>
  <c r="I18" i="4"/>
  <c r="I8" i="4"/>
  <c r="L8" i="4" s="1"/>
  <c r="I10" i="4"/>
  <c r="L10" i="4" s="1"/>
  <c r="I5" i="6" l="1"/>
  <c r="I4" i="6" s="1"/>
  <c r="I4" i="5"/>
  <c r="I5" i="4"/>
  <c r="I4" i="4" s="1"/>
  <c r="F25" i="2" l="1"/>
  <c r="G25" i="2" s="1"/>
  <c r="H25" i="2" s="1"/>
  <c r="E25" i="2"/>
  <c r="F24" i="2"/>
  <c r="G24" i="2" s="1"/>
  <c r="H24" i="2" s="1"/>
  <c r="E24" i="2"/>
  <c r="F23" i="2"/>
  <c r="G23" i="2" s="1"/>
  <c r="H23" i="2" s="1"/>
  <c r="E23" i="2"/>
  <c r="F22" i="2"/>
  <c r="G22" i="2" s="1"/>
  <c r="H22" i="2" s="1"/>
  <c r="E22" i="2"/>
  <c r="F21" i="2"/>
  <c r="G21" i="2" s="1"/>
  <c r="H21" i="2" s="1"/>
  <c r="E21" i="2"/>
  <c r="F20" i="2"/>
  <c r="G20" i="2" s="1"/>
  <c r="H20" i="2" s="1"/>
  <c r="E20" i="2"/>
  <c r="F19" i="2"/>
  <c r="G19" i="2" s="1"/>
  <c r="H19" i="2" s="1"/>
  <c r="E19" i="2"/>
  <c r="F18" i="2"/>
  <c r="G18" i="2" s="1"/>
  <c r="H18" i="2" s="1"/>
  <c r="E18" i="2"/>
  <c r="F17" i="2"/>
  <c r="G17" i="2" s="1"/>
  <c r="H17" i="2" s="1"/>
  <c r="E17" i="2"/>
  <c r="F16" i="2"/>
  <c r="G16" i="2" s="1"/>
  <c r="H16" i="2" s="1"/>
  <c r="E16" i="2"/>
  <c r="F15" i="2"/>
  <c r="G15" i="2" s="1"/>
  <c r="H15" i="2" s="1"/>
  <c r="E15" i="2"/>
  <c r="F14" i="2"/>
  <c r="G14" i="2" s="1"/>
  <c r="H14" i="2" s="1"/>
  <c r="E14" i="2"/>
  <c r="K14" i="2" s="1"/>
  <c r="F13" i="2"/>
  <c r="G13" i="2" s="1"/>
  <c r="H13" i="2" s="1"/>
  <c r="E13" i="2"/>
  <c r="K13" i="2" s="1"/>
  <c r="F12" i="2"/>
  <c r="G12" i="2" s="1"/>
  <c r="H12" i="2" s="1"/>
  <c r="E12" i="2"/>
  <c r="K12" i="2" s="1"/>
  <c r="F11" i="2"/>
  <c r="G11" i="2" s="1"/>
  <c r="H11" i="2" s="1"/>
  <c r="E11" i="2"/>
  <c r="K11" i="2" s="1"/>
  <c r="F10" i="2"/>
  <c r="G10" i="2" s="1"/>
  <c r="H10" i="2" s="1"/>
  <c r="E10" i="2"/>
  <c r="K10" i="2" s="1"/>
  <c r="F9" i="2"/>
  <c r="G9" i="2" s="1"/>
  <c r="H9" i="2" s="1"/>
  <c r="E9" i="2"/>
  <c r="I9" i="2" s="1"/>
  <c r="L9" i="2" s="1"/>
  <c r="N8" i="2"/>
  <c r="F8" i="2"/>
  <c r="G8" i="2" s="1"/>
  <c r="H8" i="2" s="1"/>
  <c r="E8" i="2"/>
  <c r="K8" i="2" s="1"/>
  <c r="F7" i="2"/>
  <c r="G7" i="2" s="1"/>
  <c r="H7" i="2" s="1"/>
  <c r="E7" i="2"/>
  <c r="G6" i="2"/>
  <c r="C4" i="2"/>
  <c r="B4" i="2"/>
  <c r="I12" i="2" l="1"/>
  <c r="L12" i="2" s="1"/>
  <c r="I22" i="2"/>
  <c r="I21" i="2"/>
  <c r="I19" i="2"/>
  <c r="I13" i="2"/>
  <c r="L13" i="2" s="1"/>
  <c r="I7" i="2"/>
  <c r="I17" i="2"/>
  <c r="I14" i="2"/>
  <c r="L14" i="2" s="1"/>
  <c r="I20" i="2"/>
  <c r="I11" i="2"/>
  <c r="L11" i="2" s="1"/>
  <c r="I24" i="2"/>
  <c r="I25" i="2"/>
  <c r="I16" i="2"/>
  <c r="I23" i="2"/>
  <c r="H6" i="2"/>
  <c r="I6" i="2" s="1"/>
  <c r="G4" i="2"/>
  <c r="I15" i="2"/>
  <c r="I18" i="2"/>
  <c r="I10" i="2"/>
  <c r="L10" i="2" s="1"/>
  <c r="I8" i="2"/>
  <c r="L8" i="2" s="1"/>
  <c r="K9" i="2"/>
  <c r="E5" i="2" s="1"/>
  <c r="E4" i="2" l="1"/>
  <c r="I5" i="2"/>
  <c r="I4" i="2" s="1"/>
</calcChain>
</file>

<file path=xl/sharedStrings.xml><?xml version="1.0" encoding="utf-8"?>
<sst xmlns="http://schemas.openxmlformats.org/spreadsheetml/2006/main" count="209" uniqueCount="48">
  <si>
    <t>日本人（女性）</t>
    <rPh sb="0" eb="3">
      <t>ニホンジン</t>
    </rPh>
    <rPh sb="4" eb="6">
      <t>ジョセイ</t>
    </rPh>
    <phoneticPr fontId="2"/>
  </si>
  <si>
    <t>年齢階級</t>
    <rPh sb="0" eb="2">
      <t>ネンレイ</t>
    </rPh>
    <rPh sb="2" eb="4">
      <t>カイキュウ</t>
    </rPh>
    <phoneticPr fontId="2"/>
  </si>
  <si>
    <t>2005年
国勢調査
（基準人口）</t>
    <rPh sb="4" eb="5">
      <t>ネン</t>
    </rPh>
    <rPh sb="6" eb="8">
      <t>コクセイ</t>
    </rPh>
    <rPh sb="8" eb="10">
      <t>チョウサ</t>
    </rPh>
    <rPh sb="12" eb="14">
      <t>キジュン</t>
    </rPh>
    <rPh sb="14" eb="16">
      <t>ジンコウ</t>
    </rPh>
    <phoneticPr fontId="2"/>
  </si>
  <si>
    <t>2010年
国勢調査
（基準人口）</t>
    <rPh sb="4" eb="5">
      <t>ネン</t>
    </rPh>
    <rPh sb="6" eb="8">
      <t>コクセイ</t>
    </rPh>
    <rPh sb="8" eb="10">
      <t>チョウサ</t>
    </rPh>
    <rPh sb="12" eb="14">
      <t>キジュン</t>
    </rPh>
    <rPh sb="14" eb="16">
      <t>ジンコウ</t>
    </rPh>
    <phoneticPr fontId="2"/>
  </si>
  <si>
    <t>生残率</t>
    <rPh sb="0" eb="2">
      <t>セイザン</t>
    </rPh>
    <rPh sb="2" eb="3">
      <t>リツ</t>
    </rPh>
    <phoneticPr fontId="2"/>
  </si>
  <si>
    <t>2015年推計
移動を考慮しない場合</t>
    <rPh sb="4" eb="5">
      <t>ネン</t>
    </rPh>
    <rPh sb="5" eb="7">
      <t>スイケイ</t>
    </rPh>
    <rPh sb="8" eb="10">
      <t>イドウ</t>
    </rPh>
    <rPh sb="11" eb="13">
      <t>コウリョ</t>
    </rPh>
    <rPh sb="16" eb="18">
      <t>バアイ</t>
    </rPh>
    <phoneticPr fontId="2"/>
  </si>
  <si>
    <t>期待人口</t>
    <rPh sb="0" eb="2">
      <t>キタイ</t>
    </rPh>
    <rPh sb="2" eb="4">
      <t>ジンコウ</t>
    </rPh>
    <phoneticPr fontId="2"/>
  </si>
  <si>
    <t>移動数</t>
    <rPh sb="0" eb="2">
      <t>イドウ</t>
    </rPh>
    <rPh sb="2" eb="3">
      <t>スウ</t>
    </rPh>
    <phoneticPr fontId="2"/>
  </si>
  <si>
    <t>移動率</t>
    <rPh sb="0" eb="2">
      <t>イドウ</t>
    </rPh>
    <rPh sb="2" eb="3">
      <t>リツ</t>
    </rPh>
    <phoneticPr fontId="2"/>
  </si>
  <si>
    <t>2015年推計
移動を考慮する場合</t>
    <rPh sb="4" eb="5">
      <t>ネン</t>
    </rPh>
    <rPh sb="5" eb="7">
      <t>スイケイ</t>
    </rPh>
    <rPh sb="8" eb="10">
      <t>イドウ</t>
    </rPh>
    <rPh sb="11" eb="13">
      <t>コウリョ</t>
    </rPh>
    <rPh sb="15" eb="17">
      <t>バアイ</t>
    </rPh>
    <phoneticPr fontId="2"/>
  </si>
  <si>
    <t>女子年齢階級別出生率</t>
    <rPh sb="0" eb="2">
      <t>ジョシ</t>
    </rPh>
    <rPh sb="2" eb="4">
      <t>ネンレイ</t>
    </rPh>
    <rPh sb="4" eb="6">
      <t>カイキュウ</t>
    </rPh>
    <rPh sb="6" eb="7">
      <t>ベツ</t>
    </rPh>
    <rPh sb="7" eb="9">
      <t>シュッショウ</t>
    </rPh>
    <rPh sb="9" eb="10">
      <t>リツ</t>
    </rPh>
    <phoneticPr fontId="2"/>
  </si>
  <si>
    <t>出生数推計
移動を考慮しない場合</t>
    <rPh sb="0" eb="3">
      <t>シュッショウスウ</t>
    </rPh>
    <rPh sb="3" eb="5">
      <t>スイケイ</t>
    </rPh>
    <rPh sb="6" eb="8">
      <t>イドウ</t>
    </rPh>
    <rPh sb="9" eb="11">
      <t>コウリョ</t>
    </rPh>
    <rPh sb="14" eb="16">
      <t>バアイ</t>
    </rPh>
    <phoneticPr fontId="2"/>
  </si>
  <si>
    <t>出生数推計
移動を考慮する場合</t>
    <rPh sb="0" eb="3">
      <t>シュッショウスウ</t>
    </rPh>
    <rPh sb="3" eb="5">
      <t>スイケイ</t>
    </rPh>
    <rPh sb="6" eb="8">
      <t>イドウ</t>
    </rPh>
    <rPh sb="9" eb="11">
      <t>コウリョ</t>
    </rPh>
    <rPh sb="13" eb="15">
      <t>バアイ</t>
    </rPh>
    <phoneticPr fontId="2"/>
  </si>
  <si>
    <t>総　　数</t>
    <rPh sb="0" eb="1">
      <t>ソウ</t>
    </rPh>
    <rPh sb="3" eb="4">
      <t>スウ</t>
    </rPh>
    <phoneticPr fontId="2"/>
  </si>
  <si>
    <t xml:space="preserve"> </t>
    <phoneticPr fontId="2"/>
  </si>
  <si>
    <t>　0～4歳</t>
  </si>
  <si>
    <t>男</t>
    <rPh sb="0" eb="1">
      <t>オトコ</t>
    </rPh>
    <phoneticPr fontId="2"/>
  </si>
  <si>
    <t>　5～9歳</t>
  </si>
  <si>
    <t>女</t>
    <rPh sb="0" eb="1">
      <t>オンナ</t>
    </rPh>
    <phoneticPr fontId="2"/>
  </si>
  <si>
    <t>　10～14歳</t>
  </si>
  <si>
    <t>　15～19歳</t>
  </si>
  <si>
    <t>　20～24歳</t>
  </si>
  <si>
    <t>　25～29歳</t>
  </si>
  <si>
    <t>　30～34歳</t>
  </si>
  <si>
    <t>　35～39歳</t>
  </si>
  <si>
    <t>　40～44歳</t>
  </si>
  <si>
    <t>　45～49歳</t>
  </si>
  <si>
    <t>　50～54歳</t>
  </si>
  <si>
    <t>　55～59歳</t>
  </si>
  <si>
    <t>　60～64歳</t>
  </si>
  <si>
    <t>　65～69歳</t>
  </si>
  <si>
    <t>　70～74歳</t>
  </si>
  <si>
    <t>　75～79歳</t>
  </si>
  <si>
    <t>　80～84歳</t>
  </si>
  <si>
    <t>　85～89歳</t>
  </si>
  <si>
    <t>　90～94歳</t>
  </si>
  <si>
    <t>　95～99歳</t>
  </si>
  <si>
    <t>　100歳以上</t>
  </si>
  <si>
    <t>　</t>
    <phoneticPr fontId="2"/>
  </si>
  <si>
    <t>日本人（男性）</t>
    <rPh sb="0" eb="3">
      <t>ニホンジン</t>
    </rPh>
    <rPh sb="4" eb="6">
      <t>ダンセイ</t>
    </rPh>
    <phoneticPr fontId="2"/>
  </si>
  <si>
    <t xml:space="preserve"> </t>
    <phoneticPr fontId="2"/>
  </si>
  <si>
    <t>2015年
国勢調査
（推計値）</t>
    <rPh sb="4" eb="5">
      <t>ネン</t>
    </rPh>
    <rPh sb="6" eb="8">
      <t>コクセイ</t>
    </rPh>
    <rPh sb="8" eb="10">
      <t>チョウサ</t>
    </rPh>
    <phoneticPr fontId="2"/>
  </si>
  <si>
    <t>2020年推計
移動を考慮しない場合</t>
    <rPh sb="4" eb="5">
      <t>ネン</t>
    </rPh>
    <rPh sb="5" eb="7">
      <t>スイケイ</t>
    </rPh>
    <rPh sb="8" eb="10">
      <t>イドウ</t>
    </rPh>
    <rPh sb="11" eb="13">
      <t>コウリョ</t>
    </rPh>
    <rPh sb="16" eb="18">
      <t>バアイ</t>
    </rPh>
    <phoneticPr fontId="2"/>
  </si>
  <si>
    <t>2020年推計
移動を考慮する場合</t>
    <rPh sb="4" eb="5">
      <t>ネン</t>
    </rPh>
    <rPh sb="5" eb="7">
      <t>スイケイ</t>
    </rPh>
    <rPh sb="8" eb="10">
      <t>イドウ</t>
    </rPh>
    <rPh sb="11" eb="13">
      <t>コウリョ</t>
    </rPh>
    <rPh sb="15" eb="17">
      <t>バアイ</t>
    </rPh>
    <phoneticPr fontId="2"/>
  </si>
  <si>
    <t>2015年推計値が移動を考慮しない場合のとき</t>
    <phoneticPr fontId="2"/>
  </si>
  <si>
    <t>2015年推計値が移動を考慮する場合のとき</t>
    <phoneticPr fontId="2"/>
  </si>
  <si>
    <t xml:space="preserve"> 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</si>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</sst>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\ ###,###,##0;&quot;-&quot;###,###,##0"/>
    <numFmt numFmtId="177" formatCode="#,##0.000000;[Red]\-#,##0.000000"/>
    <numFmt numFmtId="178" formatCode="0.000000"/>
    <numFmt numFmtId="179" formatCode="0.0000\ "/>
    <numFmt numFmtId="180" formatCode="#,##0.0000;[Red]\-#,##0.0000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1"/>
      <name val="明朝"/>
      <family val="3"/>
      <charset val="128"/>
    </font>
    <font>
      <sz val="1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21">
    <xf numFmtId="0" fontId="0" fillId="0" borderId="0" xfId="0">
      <alignment vertical="center"/>
    </xf>
    <xf numFmtId="38" fontId="4" fillId="0" borderId="0" xfId="1" applyFont="1" applyBorder="1" applyAlignment="1">
      <alignment horizontal="left" vertical="center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 wrapText="1"/>
    </xf>
    <xf numFmtId="38" fontId="4" fillId="0" borderId="1" xfId="1" applyFont="1" applyBorder="1" applyAlignment="1">
      <alignment vertical="center" wrapText="1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 wrapText="1"/>
    </xf>
    <xf numFmtId="1" fontId="4" fillId="0" borderId="0" xfId="1" applyNumberFormat="1" applyFont="1" applyBorder="1" applyAlignment="1">
      <alignment horizontal="right" vertical="center" wrapText="1"/>
    </xf>
    <xf numFmtId="0" fontId="4" fillId="0" borderId="0" xfId="2" applyNumberFormat="1" applyFont="1" applyBorder="1">
      <alignment vertical="center"/>
    </xf>
    <xf numFmtId="10" fontId="4" fillId="0" borderId="0" xfId="2" applyNumberFormat="1" applyFont="1" applyBorder="1">
      <alignment vertical="center"/>
    </xf>
    <xf numFmtId="176" fontId="5" fillId="0" borderId="0" xfId="3" quotePrefix="1" applyNumberFormat="1" applyFont="1" applyFill="1" applyBorder="1" applyAlignment="1">
      <alignment horizontal="right" vertical="top"/>
    </xf>
    <xf numFmtId="38" fontId="4" fillId="0" borderId="0" xfId="1" applyFont="1">
      <alignment vertical="center"/>
    </xf>
    <xf numFmtId="177" fontId="4" fillId="0" borderId="0" xfId="1" applyNumberFormat="1" applyFont="1" applyBorder="1">
      <alignment vertical="center"/>
    </xf>
    <xf numFmtId="1" fontId="4" fillId="0" borderId="0" xfId="1" applyNumberFormat="1" applyFont="1" applyBorder="1">
      <alignment vertical="center"/>
    </xf>
    <xf numFmtId="0" fontId="4" fillId="0" borderId="0" xfId="1" applyNumberFormat="1" applyFont="1" applyBorder="1">
      <alignment vertical="center"/>
    </xf>
    <xf numFmtId="178" fontId="4" fillId="0" borderId="0" xfId="1" applyNumberFormat="1" applyFont="1" applyBorder="1">
      <alignment vertical="center"/>
    </xf>
    <xf numFmtId="179" fontId="7" fillId="0" borderId="0" xfId="4" applyNumberFormat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180" fontId="4" fillId="0" borderId="0" xfId="1" applyNumberFormat="1" applyFont="1" applyBorder="1">
      <alignment vertical="center"/>
    </xf>
  </cellXfs>
  <cellStyles count="5">
    <cellStyle name="パーセント" xfId="2" builtinId="5"/>
    <cellStyle name="桁区切り" xfId="1" builtinId="6"/>
    <cellStyle name="標準" xfId="0" builtinId="0"/>
    <cellStyle name="標準_JB16" xfId="3" xr:uid="{00000000-0005-0000-0000-000003000000}"/>
    <cellStyle name="標準_Sheet1 (2)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workbookViewId="0">
      <selection activeCell="I5" sqref="I5:I25"/>
    </sheetView>
  </sheetViews>
  <sheetFormatPr defaultColWidth="9" defaultRowHeight="13"/>
  <cols>
    <col min="1" max="1" width="10.81640625" style="3" customWidth="1"/>
    <col min="2" max="12" width="10.81640625" style="2" customWidth="1"/>
    <col min="13" max="21" width="10.6328125" style="2" customWidth="1"/>
    <col min="22" max="16384" width="9" style="2"/>
  </cols>
  <sheetData>
    <row r="1" spans="1:15">
      <c r="A1" s="1" t="s">
        <v>39</v>
      </c>
    </row>
    <row r="3" spans="1:15" ht="39">
      <c r="A3" s="4" t="s">
        <v>1</v>
      </c>
      <c r="B3" s="5" t="s">
        <v>2</v>
      </c>
      <c r="C3" s="5" t="s">
        <v>3</v>
      </c>
      <c r="D3" s="4" t="s">
        <v>4</v>
      </c>
      <c r="E3" s="5" t="s">
        <v>5</v>
      </c>
      <c r="F3" s="4" t="s">
        <v>6</v>
      </c>
      <c r="G3" s="4" t="s">
        <v>7</v>
      </c>
      <c r="H3" s="4" t="s">
        <v>8</v>
      </c>
      <c r="I3" s="5" t="s">
        <v>9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61330601</v>
      </c>
      <c r="C4" s="8">
        <f>SUM(C5:C25)</f>
        <v>61756943</v>
      </c>
      <c r="E4" s="8">
        <f>SUM(E5:E25)</f>
        <v>60654123.509430215</v>
      </c>
      <c r="G4" s="9">
        <f>SUM(G5:G25)</f>
        <v>750163.66919827089</v>
      </c>
      <c r="H4" s="10" t="s">
        <v>14</v>
      </c>
      <c r="I4" s="8">
        <f>SUM(I5:I25)</f>
        <v>61440929.149674475</v>
      </c>
      <c r="M4" s="11" t="s">
        <v>14</v>
      </c>
    </row>
    <row r="5" spans="1:15">
      <c r="A5" s="3" t="s">
        <v>15</v>
      </c>
      <c r="B5" s="12">
        <v>2828312</v>
      </c>
      <c r="C5" s="13">
        <v>2710581</v>
      </c>
      <c r="D5" s="14">
        <v>0.99856724911830719</v>
      </c>
      <c r="E5" s="2">
        <f>N8*SUM(K8:K14)</f>
        <v>2428284.5215496286</v>
      </c>
      <c r="G5" s="15"/>
      <c r="H5" s="16"/>
      <c r="I5" s="2">
        <f>N8*SUM(L8:L14)</f>
        <v>2472788.2664623014</v>
      </c>
      <c r="N5">
        <v>2679297</v>
      </c>
      <c r="O5" s="2" t="s">
        <v>16</v>
      </c>
    </row>
    <row r="6" spans="1:15">
      <c r="A6" s="3" t="s">
        <v>17</v>
      </c>
      <c r="B6" s="12">
        <v>3010890</v>
      </c>
      <c r="C6" s="13">
        <v>2859805</v>
      </c>
      <c r="D6" s="14">
        <v>0.99961867680852556</v>
      </c>
      <c r="E6" s="2">
        <f>C5*D6</f>
        <v>2709547.3926023301</v>
      </c>
      <c r="F6" s="2">
        <f>B5*D6</f>
        <v>2827233.4990416747</v>
      </c>
      <c r="G6" s="15">
        <f t="shared" ref="G6:G25" si="0">C6-F6</f>
        <v>32571.500958325341</v>
      </c>
      <c r="H6" s="17">
        <f>G6/B5</f>
        <v>1.1516233342829696E-2</v>
      </c>
      <c r="I6" s="2">
        <f>E6+C5*H6</f>
        <v>2740763.0758929709</v>
      </c>
      <c r="N6">
        <v>2556007</v>
      </c>
      <c r="O6" s="2" t="s">
        <v>18</v>
      </c>
    </row>
    <row r="7" spans="1:15">
      <c r="A7" s="3" t="s">
        <v>19</v>
      </c>
      <c r="B7" s="12">
        <v>3057792</v>
      </c>
      <c r="C7" s="13">
        <v>3031943</v>
      </c>
      <c r="D7" s="14">
        <v>0.99954822905790697</v>
      </c>
      <c r="E7" s="2">
        <f>C6*D7</f>
        <v>2858513.0232009478</v>
      </c>
      <c r="F7" s="2">
        <f t="shared" ref="F7:F25" si="1">B6*D7</f>
        <v>3009529.7673881617</v>
      </c>
      <c r="G7" s="15">
        <f>C7-F7</f>
        <v>22413.232611838263</v>
      </c>
      <c r="H7" s="17">
        <f>G7/B6</f>
        <v>7.4440556153955346E-3</v>
      </c>
      <c r="I7" s="2">
        <f t="shared" ref="I7:I25" si="2">E7+C6*H7</f>
        <v>2879801.5706701339</v>
      </c>
    </row>
    <row r="8" spans="1:15">
      <c r="A8" s="3" t="s">
        <v>20</v>
      </c>
      <c r="B8" s="12">
        <v>3339816</v>
      </c>
      <c r="C8" s="13">
        <v>3109229</v>
      </c>
      <c r="D8" s="14">
        <v>0.99876439033210773</v>
      </c>
      <c r="E8" s="2">
        <f t="shared" ref="E8:E25" si="3">C7*D8</f>
        <v>3028196.7019167016</v>
      </c>
      <c r="F8" s="2">
        <f t="shared" si="1"/>
        <v>3054013.7626423961</v>
      </c>
      <c r="G8" s="15">
        <f t="shared" si="0"/>
        <v>55215.237357603852</v>
      </c>
      <c r="H8" s="17">
        <f t="shared" ref="H8:H25" si="4">G8/B7</f>
        <v>1.8057224741775717E-2</v>
      </c>
      <c r="I8" s="2">
        <f>E8+C7*H8</f>
        <v>3082945.1780719552</v>
      </c>
      <c r="J8" s="18">
        <v>2.3199999999999998E-2</v>
      </c>
      <c r="K8" s="19">
        <f>E8*J8</f>
        <v>70254.16348446747</v>
      </c>
      <c r="L8" s="19">
        <f>I8*J8</f>
        <v>71524.328131269358</v>
      </c>
      <c r="N8" s="14">
        <f>N6/(N5+N6)</f>
        <v>0.48822513458626282</v>
      </c>
    </row>
    <row r="9" spans="1:15">
      <c r="A9" s="3" t="s">
        <v>21</v>
      </c>
      <c r="B9" s="12">
        <v>3670211</v>
      </c>
      <c r="C9" s="13">
        <v>3266240</v>
      </c>
      <c r="D9" s="14">
        <v>0.99759499275478991</v>
      </c>
      <c r="E9" s="2">
        <f t="shared" si="3"/>
        <v>3101751.2817279827</v>
      </c>
      <c r="F9" s="2">
        <f t="shared" si="1"/>
        <v>3331783.7183223316</v>
      </c>
      <c r="G9" s="15">
        <f t="shared" si="0"/>
        <v>-65543.718322331551</v>
      </c>
      <c r="H9" s="17">
        <f t="shared" si="4"/>
        <v>-1.9624948896086358E-2</v>
      </c>
      <c r="I9" s="2">
        <f t="shared" si="2"/>
        <v>3040732.821496753</v>
      </c>
      <c r="J9" s="18">
        <v>0.17810000000000001</v>
      </c>
      <c r="K9" s="19">
        <f t="shared" ref="K9:K14" si="5">E9*J9</f>
        <v>552421.90327575372</v>
      </c>
      <c r="L9" s="19">
        <f t="shared" ref="L9:L14" si="6">I9*J9</f>
        <v>541554.51550857176</v>
      </c>
      <c r="N9" s="20" t="s">
        <v>14</v>
      </c>
    </row>
    <row r="10" spans="1:15">
      <c r="A10" s="3" t="s">
        <v>22</v>
      </c>
      <c r="B10" s="12">
        <v>4098154</v>
      </c>
      <c r="C10" s="13">
        <v>3691723</v>
      </c>
      <c r="D10" s="14">
        <v>0.99735548534918694</v>
      </c>
      <c r="E10" s="2">
        <f t="shared" si="3"/>
        <v>3257602.3804669282</v>
      </c>
      <c r="F10" s="2">
        <f t="shared" si="1"/>
        <v>3660505.0732389246</v>
      </c>
      <c r="G10" s="15">
        <f t="shared" si="0"/>
        <v>31217.926761075389</v>
      </c>
      <c r="H10" s="17">
        <f t="shared" si="4"/>
        <v>8.5057580507157185E-3</v>
      </c>
      <c r="I10" s="2">
        <f t="shared" si="2"/>
        <v>3285384.227642498</v>
      </c>
      <c r="J10" s="18">
        <v>0.43559999999999999</v>
      </c>
      <c r="K10" s="19">
        <f t="shared" si="5"/>
        <v>1419011.596931394</v>
      </c>
      <c r="L10" s="19">
        <f t="shared" si="6"/>
        <v>1431113.369561072</v>
      </c>
    </row>
    <row r="11" spans="1:15">
      <c r="A11" s="3" t="s">
        <v>23</v>
      </c>
      <c r="B11" s="12">
        <v>4841639</v>
      </c>
      <c r="C11" s="13">
        <v>4221011</v>
      </c>
      <c r="D11" s="14">
        <v>0.99702257375206349</v>
      </c>
      <c r="E11" s="2">
        <f t="shared" si="3"/>
        <v>3680731.1670396891</v>
      </c>
      <c r="F11" s="2">
        <f t="shared" si="1"/>
        <v>4085952.0487123141</v>
      </c>
      <c r="G11" s="15">
        <f t="shared" si="0"/>
        <v>135058.95128768589</v>
      </c>
      <c r="H11" s="17">
        <f t="shared" si="4"/>
        <v>3.2956045889853305E-2</v>
      </c>
      <c r="I11" s="2">
        <f t="shared" si="2"/>
        <v>3802395.759640316</v>
      </c>
      <c r="J11" s="18">
        <v>0.47889999999999999</v>
      </c>
      <c r="K11" s="19">
        <f t="shared" si="5"/>
        <v>1762702.1558953072</v>
      </c>
      <c r="L11" s="19">
        <f t="shared" si="6"/>
        <v>1820967.3292917474</v>
      </c>
    </row>
    <row r="12" spans="1:15">
      <c r="A12" s="3" t="s">
        <v>24</v>
      </c>
      <c r="B12" s="12">
        <v>4324968</v>
      </c>
      <c r="C12" s="13">
        <v>4950122</v>
      </c>
      <c r="D12" s="14">
        <v>0.99603525572600571</v>
      </c>
      <c r="E12" s="2">
        <f t="shared" si="3"/>
        <v>4204275.770807283</v>
      </c>
      <c r="F12" s="2">
        <f t="shared" si="1"/>
        <v>4822443.1394980028</v>
      </c>
      <c r="G12" s="15">
        <f t="shared" si="0"/>
        <v>127678.86050199717</v>
      </c>
      <c r="H12" s="17">
        <f t="shared" si="4"/>
        <v>2.6370999676348685E-2</v>
      </c>
      <c r="I12" s="2">
        <f t="shared" si="2"/>
        <v>4315588.0505221477</v>
      </c>
      <c r="J12" s="18">
        <v>0.23180000000000001</v>
      </c>
      <c r="K12" s="19">
        <f t="shared" si="5"/>
        <v>974551.1236731282</v>
      </c>
      <c r="L12" s="19">
        <f t="shared" si="6"/>
        <v>1000353.3101110338</v>
      </c>
    </row>
    <row r="13" spans="1:15">
      <c r="A13" s="3" t="s">
        <v>25</v>
      </c>
      <c r="B13" s="12">
        <v>4001213</v>
      </c>
      <c r="C13" s="13">
        <v>4400375</v>
      </c>
      <c r="D13" s="14">
        <v>0.99388904217378415</v>
      </c>
      <c r="E13" s="2">
        <f t="shared" si="3"/>
        <v>4919872.0132233771</v>
      </c>
      <c r="F13" s="2">
        <f t="shared" si="1"/>
        <v>4298538.3029522672</v>
      </c>
      <c r="G13" s="15">
        <f t="shared" si="0"/>
        <v>101836.69704773277</v>
      </c>
      <c r="H13" s="17">
        <f t="shared" si="4"/>
        <v>2.3546231335753877E-2</v>
      </c>
      <c r="I13" s="2">
        <f t="shared" si="2"/>
        <v>5036428.7309755813</v>
      </c>
      <c r="J13" s="18">
        <v>3.8699999999999998E-2</v>
      </c>
      <c r="K13" s="19">
        <f t="shared" si="5"/>
        <v>190399.04691174469</v>
      </c>
      <c r="L13" s="19">
        <f t="shared" si="6"/>
        <v>194909.79188875499</v>
      </c>
    </row>
    <row r="14" spans="1:15">
      <c r="A14" s="3" t="s">
        <v>26</v>
      </c>
      <c r="B14" s="12">
        <v>3820214</v>
      </c>
      <c r="C14" s="13">
        <v>4027969</v>
      </c>
      <c r="D14" s="14">
        <v>0.99044038114859645</v>
      </c>
      <c r="E14" s="2">
        <f t="shared" si="3"/>
        <v>4358309.0921967551</v>
      </c>
      <c r="F14" s="2">
        <f t="shared" si="1"/>
        <v>3962962.9287767191</v>
      </c>
      <c r="G14" s="15">
        <f t="shared" si="0"/>
        <v>65006.071223280858</v>
      </c>
      <c r="H14" s="17">
        <f t="shared" si="4"/>
        <v>1.6246591027091251E-2</v>
      </c>
      <c r="I14" s="2">
        <f t="shared" si="2"/>
        <v>4429800.1851875922</v>
      </c>
      <c r="J14" s="18">
        <v>1E-3</v>
      </c>
      <c r="K14" s="19">
        <f t="shared" si="5"/>
        <v>4358.309092196755</v>
      </c>
      <c r="L14" s="19">
        <f t="shared" si="6"/>
        <v>4429.8001851875924</v>
      </c>
    </row>
    <row r="15" spans="1:15">
      <c r="A15" s="3" t="s">
        <v>27</v>
      </c>
      <c r="B15" s="12">
        <v>4342253</v>
      </c>
      <c r="C15" s="13">
        <v>3809576</v>
      </c>
      <c r="D15" s="14">
        <v>0.98473752295109329</v>
      </c>
      <c r="E15" s="2">
        <f t="shared" si="3"/>
        <v>3966492.2155837924</v>
      </c>
      <c r="F15" s="2">
        <f t="shared" si="1"/>
        <v>3761908.0715030879</v>
      </c>
      <c r="G15" s="15">
        <f t="shared" si="0"/>
        <v>47667.928496912122</v>
      </c>
      <c r="H15" s="17">
        <f t="shared" si="4"/>
        <v>1.2477816294299775E-2</v>
      </c>
      <c r="I15" s="2">
        <f t="shared" si="2"/>
        <v>4016752.4728049268</v>
      </c>
    </row>
    <row r="16" spans="1:15">
      <c r="A16" s="3" t="s">
        <v>28</v>
      </c>
      <c r="B16" s="12">
        <v>5041385</v>
      </c>
      <c r="C16" s="13">
        <v>4287489</v>
      </c>
      <c r="D16" s="14">
        <v>0.97565363651848069</v>
      </c>
      <c r="E16" s="2">
        <f t="shared" si="3"/>
        <v>3716826.6779935276</v>
      </c>
      <c r="F16" s="2">
        <f t="shared" si="1"/>
        <v>4236534.9301332822</v>
      </c>
      <c r="G16" s="15">
        <f t="shared" si="0"/>
        <v>50954.069866717793</v>
      </c>
      <c r="H16" s="17">
        <f t="shared" si="4"/>
        <v>1.1734477439872295E-2</v>
      </c>
      <c r="I16" s="2">
        <f t="shared" si="2"/>
        <v>3761530.0616210066</v>
      </c>
    </row>
    <row r="17" spans="1:9">
      <c r="A17" s="3" t="s">
        <v>29</v>
      </c>
      <c r="B17" s="12">
        <v>4129041</v>
      </c>
      <c r="C17" s="13">
        <v>4920468</v>
      </c>
      <c r="D17" s="14">
        <v>0.96204257565095008</v>
      </c>
      <c r="E17" s="2">
        <f t="shared" si="3"/>
        <v>4124746.9606351163</v>
      </c>
      <c r="F17" s="2">
        <f t="shared" si="1"/>
        <v>4850027.010248065</v>
      </c>
      <c r="G17" s="15">
        <f t="shared" si="0"/>
        <v>70440.989751935005</v>
      </c>
      <c r="H17" s="17">
        <f t="shared" si="4"/>
        <v>1.3972547177399664E-2</v>
      </c>
      <c r="I17" s="2">
        <f t="shared" si="2"/>
        <v>4184654.1029601987</v>
      </c>
    </row>
    <row r="18" spans="1:9">
      <c r="A18" s="3" t="s">
        <v>30</v>
      </c>
      <c r="B18" s="12">
        <v>3526754</v>
      </c>
      <c r="C18" s="13">
        <v>3921774</v>
      </c>
      <c r="D18" s="14">
        <v>0.94371588491072256</v>
      </c>
      <c r="E18" s="2">
        <f t="shared" si="3"/>
        <v>4643523.812794893</v>
      </c>
      <c r="F18" s="2">
        <f t="shared" si="1"/>
        <v>3896641.5811476549</v>
      </c>
      <c r="G18" s="15">
        <f t="shared" si="0"/>
        <v>25132.418852345087</v>
      </c>
      <c r="H18" s="17">
        <f t="shared" si="4"/>
        <v>6.0867448040223112E-3</v>
      </c>
      <c r="I18" s="2">
        <f t="shared" si="2"/>
        <v>4673473.4458272513</v>
      </c>
    </row>
    <row r="19" spans="1:9">
      <c r="A19" s="3" t="s">
        <v>31</v>
      </c>
      <c r="B19" s="12">
        <v>3027368</v>
      </c>
      <c r="C19" s="13">
        <v>3225503</v>
      </c>
      <c r="D19" s="14">
        <v>0.91298273625386683</v>
      </c>
      <c r="E19" s="2">
        <f t="shared" si="3"/>
        <v>3580511.9574892726</v>
      </c>
      <c r="F19" s="2">
        <f t="shared" si="1"/>
        <v>3219865.5170142697</v>
      </c>
      <c r="G19" s="15">
        <f t="shared" si="0"/>
        <v>5637.482985730283</v>
      </c>
      <c r="H19" s="17">
        <f t="shared" si="4"/>
        <v>1.5984905626335952E-3</v>
      </c>
      <c r="I19" s="2">
        <f t="shared" si="2"/>
        <v>3586780.8762170542</v>
      </c>
    </row>
    <row r="20" spans="1:9">
      <c r="A20" s="3" t="s">
        <v>32</v>
      </c>
      <c r="B20" s="12">
        <v>2247234</v>
      </c>
      <c r="C20" s="13">
        <v>2582940</v>
      </c>
      <c r="D20" s="14">
        <v>0.85086830476512143</v>
      </c>
      <c r="E20" s="2">
        <f t="shared" si="3"/>
        <v>2744478.2696248135</v>
      </c>
      <c r="F20" s="2">
        <f t="shared" si="1"/>
        <v>2575891.4780601761</v>
      </c>
      <c r="G20" s="15">
        <f t="shared" si="0"/>
        <v>7048.5219398238696</v>
      </c>
      <c r="H20" s="17">
        <f t="shared" si="4"/>
        <v>2.328267306724478E-3</v>
      </c>
      <c r="I20" s="2">
        <f t="shared" si="2"/>
        <v>2751988.1028074552</v>
      </c>
    </row>
    <row r="21" spans="1:9">
      <c r="A21" s="3" t="s">
        <v>33</v>
      </c>
      <c r="B21" s="12">
        <v>1216153</v>
      </c>
      <c r="C21" s="13">
        <v>1692584</v>
      </c>
      <c r="D21" s="14">
        <v>0.7475295925137051</v>
      </c>
      <c r="E21" s="2">
        <f t="shared" si="3"/>
        <v>1930824.0856873496</v>
      </c>
      <c r="F21" s="2">
        <f t="shared" si="1"/>
        <v>1679873.9163029436</v>
      </c>
      <c r="G21" s="15">
        <f t="shared" si="0"/>
        <v>12710.083697056398</v>
      </c>
      <c r="H21" s="17">
        <f t="shared" si="4"/>
        <v>5.6558790482239048E-3</v>
      </c>
      <c r="I21" s="2">
        <f t="shared" si="2"/>
        <v>1945432.8819161691</v>
      </c>
    </row>
    <row r="22" spans="1:9">
      <c r="A22" s="3" t="s">
        <v>34</v>
      </c>
      <c r="B22" s="12">
        <v>552391</v>
      </c>
      <c r="C22" s="13">
        <v>744222</v>
      </c>
      <c r="D22" s="14">
        <v>0.59975806866731873</v>
      </c>
      <c r="E22" s="2">
        <f t="shared" si="3"/>
        <v>1015140.910897205</v>
      </c>
      <c r="F22" s="2">
        <f t="shared" si="1"/>
        <v>729397.57448396564</v>
      </c>
      <c r="G22" s="15">
        <f t="shared" si="0"/>
        <v>14824.42551603436</v>
      </c>
      <c r="H22" s="17">
        <f t="shared" si="4"/>
        <v>1.2189605679576797E-2</v>
      </c>
      <c r="I22" s="2">
        <f t="shared" si="2"/>
        <v>1035772.8424367658</v>
      </c>
    </row>
    <row r="23" spans="1:9">
      <c r="A23" s="3" t="s">
        <v>35</v>
      </c>
      <c r="B23" s="12">
        <v>209771</v>
      </c>
      <c r="C23" s="13">
        <v>241799</v>
      </c>
      <c r="D23" s="14">
        <v>0.42502025111381125</v>
      </c>
      <c r="E23" s="2">
        <f t="shared" si="3"/>
        <v>316309.42132442282</v>
      </c>
      <c r="F23" s="2">
        <f t="shared" si="1"/>
        <v>234777.3615330093</v>
      </c>
      <c r="G23" s="15">
        <f t="shared" si="0"/>
        <v>7021.6384669906984</v>
      </c>
      <c r="H23" s="17">
        <f t="shared" si="4"/>
        <v>1.2711355664720638E-2</v>
      </c>
      <c r="I23" s="2">
        <f t="shared" si="2"/>
        <v>325769.49185993255</v>
      </c>
    </row>
    <row r="24" spans="1:9">
      <c r="A24" s="3" t="s">
        <v>36</v>
      </c>
      <c r="B24" s="12">
        <v>41294</v>
      </c>
      <c r="C24" s="13">
        <v>55739</v>
      </c>
      <c r="D24" s="14">
        <v>0.25472139847042297</v>
      </c>
      <c r="E24" s="2">
        <f t="shared" si="3"/>
        <v>61591.379428749802</v>
      </c>
      <c r="F24" s="2">
        <f t="shared" si="1"/>
        <v>53433.162478539096</v>
      </c>
      <c r="G24" s="15">
        <f t="shared" si="0"/>
        <v>2305.8375214609041</v>
      </c>
      <c r="H24" s="17">
        <f t="shared" si="4"/>
        <v>1.0992165368239194E-2</v>
      </c>
      <c r="I24" s="2">
        <f t="shared" si="2"/>
        <v>64249.274022624668</v>
      </c>
    </row>
    <row r="25" spans="1:9">
      <c r="A25" s="3" t="s">
        <v>37</v>
      </c>
      <c r="B25" s="2">
        <v>3748</v>
      </c>
      <c r="C25" s="13">
        <v>5851</v>
      </c>
      <c r="D25" s="14">
        <v>0.11830985915492957</v>
      </c>
      <c r="E25" s="2">
        <f t="shared" si="3"/>
        <v>6594.4732394366192</v>
      </c>
      <c r="F25" s="2">
        <f t="shared" si="1"/>
        <v>4885.487323943662</v>
      </c>
      <c r="G25" s="15">
        <f t="shared" si="0"/>
        <v>965.51267605633802</v>
      </c>
      <c r="H25" s="17">
        <f t="shared" si="4"/>
        <v>2.3381427714833584E-2</v>
      </c>
      <c r="I25" s="2">
        <f t="shared" si="2"/>
        <v>7897.7306388337283</v>
      </c>
    </row>
    <row r="26" spans="1:9">
      <c r="B26" s="2" t="s">
        <v>38</v>
      </c>
    </row>
  </sheetData>
  <sheetProtection algorithmName="SHA-512" hashValue="O4SwFtB/UCRzk0VTz4hyxC8Dlz9uRQ3f4DDM+HztAjJp01emGT1xqHR17J0eylyBNYp6IZLNGP5ll1wNkaYm7Q==" saltValue="kp9GbEep98a+VxHdQhaaqw==" spinCount="100000" sheet="1" objects="1" scenarios="1" selectLockedCells="1"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6"/>
  <sheetViews>
    <sheetView workbookViewId="0">
      <selection activeCell="A2" sqref="A2"/>
    </sheetView>
  </sheetViews>
  <sheetFormatPr defaultColWidth="9" defaultRowHeight="13"/>
  <cols>
    <col min="1" max="1" width="10.81640625" style="3" customWidth="1"/>
    <col min="2" max="12" width="10.81640625" style="2" customWidth="1"/>
    <col min="13" max="21" width="10.6328125" style="2" customWidth="1"/>
    <col min="22" max="16384" width="9" style="2"/>
  </cols>
  <sheetData>
    <row r="1" spans="1:15">
      <c r="A1" s="1" t="s">
        <v>39</v>
      </c>
    </row>
    <row r="2" spans="1:15">
      <c r="A2" s="1" t="s">
        <v>44</v>
      </c>
    </row>
    <row r="3" spans="1:15" ht="39">
      <c r="A3" s="4" t="s">
        <v>1</v>
      </c>
      <c r="B3" s="5" t="s">
        <v>3</v>
      </c>
      <c r="C3" s="5" t="s">
        <v>41</v>
      </c>
      <c r="D3" s="4" t="s">
        <v>4</v>
      </c>
      <c r="E3" s="5" t="s">
        <v>5</v>
      </c>
      <c r="F3" s="4" t="s">
        <v>6</v>
      </c>
      <c r="G3" s="4" t="s">
        <v>7</v>
      </c>
      <c r="H3" s="4" t="s">
        <v>8</v>
      </c>
      <c r="I3" s="5" t="s">
        <v>9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61756943</v>
      </c>
      <c r="C4" s="8">
        <f>SUM(C5:C25)</f>
        <v>60654123.509430215</v>
      </c>
      <c r="E4" s="8">
        <f>SUM(E5:E25)</f>
        <v>58924105.973190427</v>
      </c>
      <c r="G4" s="9">
        <f>SUM(G5:G25)</f>
        <v>0</v>
      </c>
      <c r="H4" s="10" t="s">
        <v>14</v>
      </c>
      <c r="I4" s="8">
        <f>SUM(I5:I25)</f>
        <v>58924105.973190427</v>
      </c>
      <c r="M4" s="11" t="s">
        <v>14</v>
      </c>
    </row>
    <row r="5" spans="1:15">
      <c r="A5" s="3" t="s">
        <v>15</v>
      </c>
      <c r="B5" s="12">
        <v>2710581</v>
      </c>
      <c r="C5" s="13">
        <v>2428284.5215496286</v>
      </c>
      <c r="D5" s="14">
        <v>0.99856724911830719</v>
      </c>
      <c r="E5" s="2">
        <f>N8*SUM(K8:K14)</f>
        <v>2208547.7804168141</v>
      </c>
      <c r="G5" s="15"/>
      <c r="H5" s="16"/>
      <c r="I5" s="2">
        <f>N8*SUM(L8:L14)</f>
        <v>2208547.7804168141</v>
      </c>
      <c r="N5">
        <v>2679297</v>
      </c>
      <c r="O5" s="2" t="s">
        <v>16</v>
      </c>
    </row>
    <row r="6" spans="1:15">
      <c r="A6" s="3" t="s">
        <v>17</v>
      </c>
      <c r="B6" s="12">
        <v>2859805</v>
      </c>
      <c r="C6" s="13">
        <v>2709547.3926023301</v>
      </c>
      <c r="D6" s="14">
        <v>0.99961867680852556</v>
      </c>
      <c r="E6" s="2">
        <f>C5*D6</f>
        <v>2427358.5603460632</v>
      </c>
      <c r="F6" s="2">
        <f>B5*D6</f>
        <v>2709547.3926023301</v>
      </c>
      <c r="G6" s="15">
        <f>C6-F6</f>
        <v>0</v>
      </c>
      <c r="H6" s="17">
        <f>G6/B5</f>
        <v>0</v>
      </c>
      <c r="I6" s="2">
        <f>E6+C5*H6</f>
        <v>2427358.5603460632</v>
      </c>
      <c r="N6">
        <v>2556007</v>
      </c>
      <c r="O6" s="2" t="s">
        <v>18</v>
      </c>
    </row>
    <row r="7" spans="1:15">
      <c r="A7" s="3" t="s">
        <v>19</v>
      </c>
      <c r="B7" s="12">
        <v>3031943</v>
      </c>
      <c r="C7" s="13">
        <v>2858513.0232009478</v>
      </c>
      <c r="D7" s="14">
        <v>0.99954822905790697</v>
      </c>
      <c r="E7" s="2">
        <f>C6*D7</f>
        <v>2708323.2978241285</v>
      </c>
      <c r="F7" s="2">
        <f t="shared" ref="F7:F25" si="0">B6*D7</f>
        <v>2858513.0232009478</v>
      </c>
      <c r="G7" s="15">
        <f>C7-F7</f>
        <v>0</v>
      </c>
      <c r="H7" s="17">
        <f>G7/B6</f>
        <v>0</v>
      </c>
      <c r="I7" s="2">
        <f t="shared" ref="I7:I25" si="1">E7+C6*H7</f>
        <v>2708323.2978241285</v>
      </c>
    </row>
    <row r="8" spans="1:15">
      <c r="A8" s="3" t="s">
        <v>20</v>
      </c>
      <c r="B8" s="12">
        <v>3109229</v>
      </c>
      <c r="C8" s="13">
        <v>3028196.7019167016</v>
      </c>
      <c r="D8" s="14">
        <v>0.99876439033210773</v>
      </c>
      <c r="E8" s="2">
        <f t="shared" ref="E8:E25" si="2">C7*D8</f>
        <v>2854981.0168736847</v>
      </c>
      <c r="F8" s="2">
        <f t="shared" si="0"/>
        <v>3028196.7019167016</v>
      </c>
      <c r="G8" s="15">
        <f t="shared" ref="G8:G25" si="3">C8-F8</f>
        <v>0</v>
      </c>
      <c r="H8" s="17">
        <f t="shared" ref="H8:H25" si="4">G8/B7</f>
        <v>0</v>
      </c>
      <c r="I8" s="2">
        <f>E8+C7*H8</f>
        <v>2854981.0168736847</v>
      </c>
      <c r="J8" s="18">
        <v>2.3199999999999998E-2</v>
      </c>
      <c r="K8" s="19">
        <f>E8*J8</f>
        <v>66235.559591469486</v>
      </c>
      <c r="L8" s="19">
        <f>I8*J8</f>
        <v>66235.559591469486</v>
      </c>
      <c r="N8" s="14">
        <f>N6/(N5+N6)</f>
        <v>0.48822513458626282</v>
      </c>
    </row>
    <row r="9" spans="1:15">
      <c r="A9" s="3" t="s">
        <v>21</v>
      </c>
      <c r="B9" s="12">
        <v>3266240</v>
      </c>
      <c r="C9" s="13">
        <v>3101751.2817279827</v>
      </c>
      <c r="D9" s="14">
        <v>0.99759499275478991</v>
      </c>
      <c r="E9" s="2">
        <f t="shared" si="2"/>
        <v>3020913.8669086709</v>
      </c>
      <c r="F9" s="2">
        <f t="shared" si="0"/>
        <v>3101751.2817279827</v>
      </c>
      <c r="G9" s="15">
        <f t="shared" si="3"/>
        <v>0</v>
      </c>
      <c r="H9" s="17">
        <f t="shared" si="4"/>
        <v>0</v>
      </c>
      <c r="I9" s="2">
        <f t="shared" si="1"/>
        <v>3020913.8669086709</v>
      </c>
      <c r="J9" s="18">
        <v>0.17810000000000001</v>
      </c>
      <c r="K9" s="19">
        <f t="shared" ref="K9:K14" si="5">E9*J9</f>
        <v>538024.75969643425</v>
      </c>
      <c r="L9" s="19">
        <f t="shared" ref="L9:L14" si="6">I9*J9</f>
        <v>538024.75969643425</v>
      </c>
      <c r="N9" s="20" t="s">
        <v>14</v>
      </c>
    </row>
    <row r="10" spans="1:15">
      <c r="A10" s="3" t="s">
        <v>22</v>
      </c>
      <c r="B10" s="12">
        <v>3691723</v>
      </c>
      <c r="C10" s="13">
        <v>3257602.3804669282</v>
      </c>
      <c r="D10" s="14">
        <v>0.99735548534918694</v>
      </c>
      <c r="E10" s="2">
        <f t="shared" si="2"/>
        <v>3093548.6550202747</v>
      </c>
      <c r="F10" s="2">
        <f t="shared" si="0"/>
        <v>3257602.3804669282</v>
      </c>
      <c r="G10" s="15">
        <f t="shared" si="3"/>
        <v>0</v>
      </c>
      <c r="H10" s="17">
        <f t="shared" si="4"/>
        <v>0</v>
      </c>
      <c r="I10" s="2">
        <f t="shared" si="1"/>
        <v>3093548.6550202747</v>
      </c>
      <c r="J10" s="18">
        <v>0.43559999999999999</v>
      </c>
      <c r="K10" s="19">
        <f t="shared" si="5"/>
        <v>1347549.7941268317</v>
      </c>
      <c r="L10" s="19">
        <f t="shared" si="6"/>
        <v>1347549.7941268317</v>
      </c>
    </row>
    <row r="11" spans="1:15">
      <c r="A11" s="3" t="s">
        <v>23</v>
      </c>
      <c r="B11" s="12">
        <v>4221011</v>
      </c>
      <c r="C11" s="13">
        <v>3680731.1670396891</v>
      </c>
      <c r="D11" s="14">
        <v>0.99702257375206349</v>
      </c>
      <c r="E11" s="2">
        <f t="shared" si="2"/>
        <v>3247903.1096339854</v>
      </c>
      <c r="F11" s="2">
        <f t="shared" si="0"/>
        <v>3680731.1670396891</v>
      </c>
      <c r="G11" s="15">
        <f t="shared" si="3"/>
        <v>0</v>
      </c>
      <c r="H11" s="17">
        <f t="shared" si="4"/>
        <v>0</v>
      </c>
      <c r="I11" s="2">
        <f t="shared" si="1"/>
        <v>3247903.1096339854</v>
      </c>
      <c r="J11" s="18">
        <v>0.47889999999999999</v>
      </c>
      <c r="K11" s="19">
        <f t="shared" si="5"/>
        <v>1555420.7992037155</v>
      </c>
      <c r="L11" s="19">
        <f t="shared" si="6"/>
        <v>1555420.7992037155</v>
      </c>
    </row>
    <row r="12" spans="1:15">
      <c r="A12" s="3" t="s">
        <v>24</v>
      </c>
      <c r="B12" s="12">
        <v>4950122</v>
      </c>
      <c r="C12" s="13">
        <v>4204275.770807283</v>
      </c>
      <c r="D12" s="14">
        <v>0.99603525572600571</v>
      </c>
      <c r="E12" s="2">
        <f t="shared" si="2"/>
        <v>3666138.009221056</v>
      </c>
      <c r="F12" s="2">
        <f t="shared" si="0"/>
        <v>4204275.770807283</v>
      </c>
      <c r="G12" s="15">
        <f t="shared" si="3"/>
        <v>0</v>
      </c>
      <c r="H12" s="17">
        <f t="shared" si="4"/>
        <v>0</v>
      </c>
      <c r="I12" s="2">
        <f t="shared" si="1"/>
        <v>3666138.009221056</v>
      </c>
      <c r="J12" s="18">
        <v>0.23180000000000001</v>
      </c>
      <c r="K12" s="19">
        <f t="shared" si="5"/>
        <v>849810.7905374408</v>
      </c>
      <c r="L12" s="19">
        <f t="shared" si="6"/>
        <v>849810.7905374408</v>
      </c>
    </row>
    <row r="13" spans="1:15">
      <c r="A13" s="3" t="s">
        <v>25</v>
      </c>
      <c r="B13" s="12">
        <v>4400375</v>
      </c>
      <c r="C13" s="13">
        <v>4919872.0132233771</v>
      </c>
      <c r="D13" s="14">
        <v>0.99388904217378415</v>
      </c>
      <c r="E13" s="2">
        <f t="shared" si="2"/>
        <v>4178583.6188820987</v>
      </c>
      <c r="F13" s="2">
        <f t="shared" si="0"/>
        <v>4919872.0132233771</v>
      </c>
      <c r="G13" s="15">
        <f t="shared" si="3"/>
        <v>0</v>
      </c>
      <c r="H13" s="17">
        <f t="shared" si="4"/>
        <v>0</v>
      </c>
      <c r="I13" s="2">
        <f t="shared" si="1"/>
        <v>4178583.6188820987</v>
      </c>
      <c r="J13" s="18">
        <v>3.8699999999999998E-2</v>
      </c>
      <c r="K13" s="19">
        <f t="shared" si="5"/>
        <v>161711.18605073722</v>
      </c>
      <c r="L13" s="19">
        <f t="shared" si="6"/>
        <v>161711.18605073722</v>
      </c>
    </row>
    <row r="14" spans="1:15">
      <c r="A14" s="3" t="s">
        <v>26</v>
      </c>
      <c r="B14" s="12">
        <v>4027969</v>
      </c>
      <c r="C14" s="13">
        <v>4358309.0921967551</v>
      </c>
      <c r="D14" s="14">
        <v>0.99044038114859645</v>
      </c>
      <c r="E14" s="2">
        <f t="shared" si="2"/>
        <v>4872839.9119792739</v>
      </c>
      <c r="F14" s="2">
        <f t="shared" si="0"/>
        <v>4358309.0921967551</v>
      </c>
      <c r="G14" s="15">
        <f t="shared" si="3"/>
        <v>0</v>
      </c>
      <c r="H14" s="17">
        <f t="shared" si="4"/>
        <v>0</v>
      </c>
      <c r="I14" s="2">
        <f t="shared" si="1"/>
        <v>4872839.9119792739</v>
      </c>
      <c r="J14" s="18">
        <v>1E-3</v>
      </c>
      <c r="K14" s="19">
        <f t="shared" si="5"/>
        <v>4872.8399119792739</v>
      </c>
      <c r="L14" s="19">
        <f t="shared" si="6"/>
        <v>4872.8399119792739</v>
      </c>
    </row>
    <row r="15" spans="1:15">
      <c r="A15" s="3" t="s">
        <v>27</v>
      </c>
      <c r="B15" s="12">
        <v>3809576</v>
      </c>
      <c r="C15" s="13">
        <v>3966492.2155837924</v>
      </c>
      <c r="D15" s="14">
        <v>0.98473752295109329</v>
      </c>
      <c r="E15" s="2">
        <f t="shared" si="2"/>
        <v>4291790.4997050604</v>
      </c>
      <c r="F15" s="2">
        <f t="shared" si="0"/>
        <v>3966492.2155837924</v>
      </c>
      <c r="G15" s="15">
        <f t="shared" si="3"/>
        <v>0</v>
      </c>
      <c r="H15" s="17">
        <f t="shared" si="4"/>
        <v>0</v>
      </c>
      <c r="I15" s="2">
        <f t="shared" si="1"/>
        <v>4291790.4997050604</v>
      </c>
    </row>
    <row r="16" spans="1:15">
      <c r="A16" s="3" t="s">
        <v>28</v>
      </c>
      <c r="B16" s="12">
        <v>4287489</v>
      </c>
      <c r="C16" s="13">
        <v>3716826.6779935276</v>
      </c>
      <c r="D16" s="14">
        <v>0.97565363651848069</v>
      </c>
      <c r="E16" s="2">
        <f t="shared" si="2"/>
        <v>3869922.5543565727</v>
      </c>
      <c r="F16" s="2">
        <f t="shared" si="0"/>
        <v>3716826.6779935276</v>
      </c>
      <c r="G16" s="15">
        <f t="shared" si="3"/>
        <v>0</v>
      </c>
      <c r="H16" s="17">
        <f t="shared" si="4"/>
        <v>0</v>
      </c>
      <c r="I16" s="2">
        <f t="shared" si="1"/>
        <v>3869922.5543565727</v>
      </c>
    </row>
    <row r="17" spans="1:9">
      <c r="A17" s="3" t="s">
        <v>29</v>
      </c>
      <c r="B17" s="12">
        <v>4920468</v>
      </c>
      <c r="C17" s="13">
        <v>4124746.9606351163</v>
      </c>
      <c r="D17" s="14">
        <v>0.96204257565095008</v>
      </c>
      <c r="E17" s="2">
        <f t="shared" si="2"/>
        <v>3575745.5105450577</v>
      </c>
      <c r="F17" s="2">
        <f t="shared" si="0"/>
        <v>4124746.9606351163</v>
      </c>
      <c r="G17" s="15">
        <f t="shared" si="3"/>
        <v>0</v>
      </c>
      <c r="H17" s="17">
        <f t="shared" si="4"/>
        <v>0</v>
      </c>
      <c r="I17" s="2">
        <f t="shared" si="1"/>
        <v>3575745.5105450577</v>
      </c>
    </row>
    <row r="18" spans="1:9">
      <c r="A18" s="3" t="s">
        <v>30</v>
      </c>
      <c r="B18" s="12">
        <v>3921774</v>
      </c>
      <c r="C18" s="13">
        <v>4643523.812794893</v>
      </c>
      <c r="D18" s="14">
        <v>0.94371588491072256</v>
      </c>
      <c r="E18" s="2">
        <f t="shared" si="2"/>
        <v>3892589.2279885821</v>
      </c>
      <c r="F18" s="2">
        <f t="shared" si="0"/>
        <v>4643523.812794893</v>
      </c>
      <c r="G18" s="15">
        <f t="shared" si="3"/>
        <v>0</v>
      </c>
      <c r="H18" s="17">
        <f t="shared" si="4"/>
        <v>0</v>
      </c>
      <c r="I18" s="2">
        <f t="shared" si="1"/>
        <v>3892589.2279885821</v>
      </c>
    </row>
    <row r="19" spans="1:9">
      <c r="A19" s="3" t="s">
        <v>31</v>
      </c>
      <c r="B19" s="12">
        <v>3225503</v>
      </c>
      <c r="C19" s="13">
        <v>3580511.9574892726</v>
      </c>
      <c r="D19" s="14">
        <v>0.91298273625386683</v>
      </c>
      <c r="E19" s="2">
        <f t="shared" si="2"/>
        <v>4239457.0764654698</v>
      </c>
      <c r="F19" s="2">
        <f t="shared" si="0"/>
        <v>3580511.9574892726</v>
      </c>
      <c r="G19" s="15">
        <f t="shared" si="3"/>
        <v>0</v>
      </c>
      <c r="H19" s="17">
        <f t="shared" si="4"/>
        <v>0</v>
      </c>
      <c r="I19" s="2">
        <f t="shared" si="1"/>
        <v>4239457.0764654698</v>
      </c>
    </row>
    <row r="20" spans="1:9">
      <c r="A20" s="3" t="s">
        <v>32</v>
      </c>
      <c r="B20" s="12">
        <v>2582940</v>
      </c>
      <c r="C20" s="13">
        <v>2744478.2696248135</v>
      </c>
      <c r="D20" s="14">
        <v>0.85086830476512143</v>
      </c>
      <c r="E20" s="2">
        <f t="shared" si="2"/>
        <v>3046544.1394601441</v>
      </c>
      <c r="F20" s="2">
        <f t="shared" si="0"/>
        <v>2744478.2696248135</v>
      </c>
      <c r="G20" s="15">
        <f t="shared" si="3"/>
        <v>0</v>
      </c>
      <c r="H20" s="17">
        <f t="shared" si="4"/>
        <v>0</v>
      </c>
      <c r="I20" s="2">
        <f t="shared" si="1"/>
        <v>3046544.1394601441</v>
      </c>
    </row>
    <row r="21" spans="1:9">
      <c r="A21" s="3" t="s">
        <v>33</v>
      </c>
      <c r="B21" s="12">
        <v>1692584</v>
      </c>
      <c r="C21" s="13">
        <v>1930824.0856873496</v>
      </c>
      <c r="D21" s="14">
        <v>0.7475295925137051</v>
      </c>
      <c r="E21" s="2">
        <f t="shared" si="2"/>
        <v>2051578.7225553552</v>
      </c>
      <c r="F21" s="2">
        <f t="shared" si="0"/>
        <v>1930824.0856873496</v>
      </c>
      <c r="G21" s="15">
        <f t="shared" si="3"/>
        <v>0</v>
      </c>
      <c r="H21" s="17">
        <f t="shared" si="4"/>
        <v>0</v>
      </c>
      <c r="I21" s="2">
        <f t="shared" si="1"/>
        <v>2051578.7225553552</v>
      </c>
    </row>
    <row r="22" spans="1:9">
      <c r="A22" s="3" t="s">
        <v>34</v>
      </c>
      <c r="B22" s="12">
        <v>744222</v>
      </c>
      <c r="C22" s="13">
        <v>1015140.910897205</v>
      </c>
      <c r="D22" s="14">
        <v>0.59975806866731873</v>
      </c>
      <c r="E22" s="2">
        <f t="shared" si="2"/>
        <v>1158027.3245681862</v>
      </c>
      <c r="F22" s="2">
        <f t="shared" si="0"/>
        <v>1015140.910897205</v>
      </c>
      <c r="G22" s="15">
        <f t="shared" si="3"/>
        <v>0</v>
      </c>
      <c r="H22" s="17">
        <f t="shared" si="4"/>
        <v>0</v>
      </c>
      <c r="I22" s="2">
        <f t="shared" si="1"/>
        <v>1158027.3245681862</v>
      </c>
    </row>
    <row r="23" spans="1:9">
      <c r="A23" s="3" t="s">
        <v>35</v>
      </c>
      <c r="B23" s="12">
        <v>241799</v>
      </c>
      <c r="C23" s="13">
        <v>316309.42132442282</v>
      </c>
      <c r="D23" s="14">
        <v>0.42502025111381125</v>
      </c>
      <c r="E23" s="2">
        <f t="shared" si="2"/>
        <v>431455.44486543315</v>
      </c>
      <c r="F23" s="2">
        <f t="shared" si="0"/>
        <v>316309.42132442282</v>
      </c>
      <c r="G23" s="15">
        <f t="shared" si="3"/>
        <v>0</v>
      </c>
      <c r="H23" s="17">
        <f t="shared" si="4"/>
        <v>0</v>
      </c>
      <c r="I23" s="2">
        <f t="shared" si="1"/>
        <v>431455.44486543315</v>
      </c>
    </row>
    <row r="24" spans="1:9">
      <c r="A24" s="3" t="s">
        <v>36</v>
      </c>
      <c r="B24" s="12">
        <v>55739</v>
      </c>
      <c r="C24" s="13">
        <v>61591.379428749802</v>
      </c>
      <c r="D24" s="14">
        <v>0.25472139847042297</v>
      </c>
      <c r="E24" s="2">
        <f t="shared" si="2"/>
        <v>80570.778149127204</v>
      </c>
      <c r="F24" s="2">
        <f t="shared" si="0"/>
        <v>61591.379428749802</v>
      </c>
      <c r="G24" s="15">
        <f t="shared" si="3"/>
        <v>0</v>
      </c>
      <c r="H24" s="17">
        <f t="shared" si="4"/>
        <v>0</v>
      </c>
      <c r="I24" s="2">
        <f t="shared" si="1"/>
        <v>80570.778149127204</v>
      </c>
    </row>
    <row r="25" spans="1:9">
      <c r="A25" s="3" t="s">
        <v>37</v>
      </c>
      <c r="B25" s="2">
        <v>5851</v>
      </c>
      <c r="C25" s="13">
        <v>6594.4732394366192</v>
      </c>
      <c r="D25" s="14">
        <v>0.11830985915492957</v>
      </c>
      <c r="E25" s="2">
        <f t="shared" si="2"/>
        <v>7286.8674253732161</v>
      </c>
      <c r="F25" s="2">
        <f t="shared" si="0"/>
        <v>6594.4732394366192</v>
      </c>
      <c r="G25" s="15">
        <f t="shared" si="3"/>
        <v>0</v>
      </c>
      <c r="H25" s="17">
        <f t="shared" si="4"/>
        <v>0</v>
      </c>
      <c r="I25" s="2">
        <f t="shared" si="1"/>
        <v>7286.8674253732161</v>
      </c>
    </row>
    <row r="26" spans="1:9">
      <c r="B26" s="2" t="s">
        <v>38</v>
      </c>
    </row>
  </sheetData>
  <sheetProtection algorithmName="SHA-512" hashValue="ZNBBv2pLUsEx9R0KFuECUMv3TNS3Ikd5vW5clCDur5LTG+0UNK9QWs3x1T2THdoT47FawwRdLw9WDPMulCRJPw==" saltValue="B5hHncUAYOayuPSTtf5XFg==" spinCount="100000" sheet="1" objects="1" scenarios="1" selectLockedCell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"/>
  <sheetViews>
    <sheetView workbookViewId="0">
      <selection activeCell="N24" sqref="N24"/>
    </sheetView>
  </sheetViews>
  <sheetFormatPr defaultColWidth="9" defaultRowHeight="13"/>
  <cols>
    <col min="1" max="1" width="10.81640625" style="3" customWidth="1"/>
    <col min="2" max="12" width="10.81640625" style="2" customWidth="1"/>
    <col min="13" max="21" width="10.6328125" style="2" customWidth="1"/>
    <col min="22" max="16384" width="9" style="2"/>
  </cols>
  <sheetData>
    <row r="1" spans="1:15">
      <c r="A1" s="1" t="s">
        <v>39</v>
      </c>
    </row>
    <row r="2" spans="1:15">
      <c r="A2" s="1" t="s">
        <v>45</v>
      </c>
    </row>
    <row r="3" spans="1:15" ht="39">
      <c r="A3" s="4" t="s">
        <v>1</v>
      </c>
      <c r="B3" s="5" t="s">
        <v>3</v>
      </c>
      <c r="C3" s="5" t="s">
        <v>41</v>
      </c>
      <c r="D3" s="4" t="s">
        <v>4</v>
      </c>
      <c r="E3" s="5" t="s">
        <v>42</v>
      </c>
      <c r="F3" s="4" t="s">
        <v>6</v>
      </c>
      <c r="G3" s="4" t="s">
        <v>7</v>
      </c>
      <c r="H3" s="4" t="s">
        <v>8</v>
      </c>
      <c r="I3" s="5" t="s">
        <v>43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61756943</v>
      </c>
      <c r="C4" s="8">
        <f>SUM(C5:C25)</f>
        <v>61440929.149674475</v>
      </c>
      <c r="E4" s="8">
        <f>SUM(E5:E25)</f>
        <v>59681681.522977792</v>
      </c>
      <c r="G4" s="9">
        <f>SUM(G5:G25)</f>
        <v>742301.89533159288</v>
      </c>
      <c r="H4" s="10" t="s">
        <v>14</v>
      </c>
      <c r="I4" s="8">
        <f>SUM(I5:I25)</f>
        <v>60433149.754546158</v>
      </c>
      <c r="M4" s="11" t="s">
        <v>14</v>
      </c>
    </row>
    <row r="5" spans="1:15">
      <c r="A5" s="3" t="s">
        <v>15</v>
      </c>
      <c r="B5" s="12">
        <v>2710581</v>
      </c>
      <c r="C5" s="13">
        <v>2472788.2664623014</v>
      </c>
      <c r="D5" s="14">
        <v>0.99856724911830719</v>
      </c>
      <c r="E5" s="2">
        <f>N8*SUM(K8:K14)</f>
        <v>2222932.4753745347</v>
      </c>
      <c r="G5" s="15"/>
      <c r="H5" s="16"/>
      <c r="I5" s="2">
        <f>N8*SUM(L8:L14)</f>
        <v>2262384.4137317636</v>
      </c>
      <c r="N5">
        <v>2679297</v>
      </c>
      <c r="O5" s="2" t="s">
        <v>16</v>
      </c>
    </row>
    <row r="6" spans="1:15">
      <c r="A6" s="3" t="s">
        <v>17</v>
      </c>
      <c r="B6" s="12">
        <v>2859805</v>
      </c>
      <c r="C6" s="13">
        <v>2740763.0758929709</v>
      </c>
      <c r="D6" s="14">
        <v>0.99961867680852556</v>
      </c>
      <c r="E6" s="2">
        <f>C5*D6</f>
        <v>2471845.3349486934</v>
      </c>
      <c r="F6" s="2">
        <f>B5*D6</f>
        <v>2709547.3926023301</v>
      </c>
      <c r="G6" s="15">
        <f>C6-F6</f>
        <v>31215.683290640824</v>
      </c>
      <c r="H6" s="17">
        <f>G6/B5</f>
        <v>1.1516233342829757E-2</v>
      </c>
      <c r="I6" s="2">
        <f>E6+C5*H6</f>
        <v>2500322.5416326849</v>
      </c>
      <c r="N6">
        <v>2556007</v>
      </c>
      <c r="O6" s="2" t="s">
        <v>18</v>
      </c>
    </row>
    <row r="7" spans="1:15">
      <c r="A7" s="3" t="s">
        <v>19</v>
      </c>
      <c r="B7" s="12">
        <v>3031943</v>
      </c>
      <c r="C7" s="13">
        <v>2879801.5706701339</v>
      </c>
      <c r="D7" s="14">
        <v>0.99954822905790697</v>
      </c>
      <c r="E7" s="2">
        <f>C6*D7</f>
        <v>2739524.878776121</v>
      </c>
      <c r="F7" s="2">
        <f t="shared" ref="F7:F25" si="0">B6*D7</f>
        <v>2858513.0232009478</v>
      </c>
      <c r="G7" s="15">
        <f>C7-F7</f>
        <v>21288.547469186131</v>
      </c>
      <c r="H7" s="17">
        <f>G7/B6</f>
        <v>7.4440556153955008E-3</v>
      </c>
      <c r="I7" s="2">
        <f t="shared" ref="I7:I25" si="1">E7+C6*H7</f>
        <v>2759927.2715416905</v>
      </c>
    </row>
    <row r="8" spans="1:15">
      <c r="A8" s="3" t="s">
        <v>20</v>
      </c>
      <c r="B8" s="12">
        <v>3109229</v>
      </c>
      <c r="C8" s="13">
        <v>3082945.1780719552</v>
      </c>
      <c r="D8" s="14">
        <v>0.99876439033210773</v>
      </c>
      <c r="E8" s="2">
        <f t="shared" ref="E8:E25" si="2">C7*D8</f>
        <v>2876243.2600078024</v>
      </c>
      <c r="F8" s="2">
        <f t="shared" si="0"/>
        <v>3028196.7019167016</v>
      </c>
      <c r="G8" s="15">
        <f t="shared" ref="G8:G25" si="3">C8-F8</f>
        <v>54748.476155253593</v>
      </c>
      <c r="H8" s="17">
        <f t="shared" ref="H8:H25" si="4">G8/B7</f>
        <v>1.8057224741775683E-2</v>
      </c>
      <c r="I8" s="2">
        <f>E8+C7*H8</f>
        <v>2928244.4841811117</v>
      </c>
      <c r="J8" s="18">
        <v>2.3199999999999998E-2</v>
      </c>
      <c r="K8" s="19">
        <f>E8*J8</f>
        <v>66728.843632181015</v>
      </c>
      <c r="L8" s="19">
        <f>I8*J8</f>
        <v>67935.272033001791</v>
      </c>
      <c r="N8" s="14">
        <f>N6/(N5+N6)</f>
        <v>0.48822513458626282</v>
      </c>
    </row>
    <row r="9" spans="1:15">
      <c r="A9" s="3" t="s">
        <v>21</v>
      </c>
      <c r="B9" s="12">
        <v>3266240</v>
      </c>
      <c r="C9" s="13">
        <v>3040732.821496753</v>
      </c>
      <c r="D9" s="14">
        <v>0.99759499275478991</v>
      </c>
      <c r="E9" s="2">
        <f t="shared" si="2"/>
        <v>3075530.6725821067</v>
      </c>
      <c r="F9" s="2">
        <f t="shared" si="0"/>
        <v>3101751.2817279827</v>
      </c>
      <c r="G9" s="15">
        <f t="shared" si="3"/>
        <v>-61018.460231229663</v>
      </c>
      <c r="H9" s="17">
        <f t="shared" si="4"/>
        <v>-1.9624948896086351E-2</v>
      </c>
      <c r="I9" s="2">
        <f t="shared" si="1"/>
        <v>3015028.0310130087</v>
      </c>
      <c r="J9" s="18">
        <v>0.17810000000000001</v>
      </c>
      <c r="K9" s="19">
        <f t="shared" ref="K9:K14" si="5">E9*J9</f>
        <v>547752.01278687327</v>
      </c>
      <c r="L9" s="19">
        <f t="shared" ref="L9:L14" si="6">I9*J9</f>
        <v>536976.49232341687</v>
      </c>
      <c r="N9" s="20" t="s">
        <v>14</v>
      </c>
    </row>
    <row r="10" spans="1:15">
      <c r="A10" s="3" t="s">
        <v>22</v>
      </c>
      <c r="B10" s="12">
        <v>3691723</v>
      </c>
      <c r="C10" s="13">
        <v>3285384.227642498</v>
      </c>
      <c r="D10" s="14">
        <v>0.99735548534918694</v>
      </c>
      <c r="E10" s="2">
        <f t="shared" si="2"/>
        <v>3032691.5590010965</v>
      </c>
      <c r="F10" s="2">
        <f t="shared" si="0"/>
        <v>3257602.3804669282</v>
      </c>
      <c r="G10" s="15">
        <f t="shared" si="3"/>
        <v>27781.847175569739</v>
      </c>
      <c r="H10" s="17">
        <f t="shared" si="4"/>
        <v>8.5057580507157272E-3</v>
      </c>
      <c r="I10" s="2">
        <f t="shared" si="1"/>
        <v>3058555.2966776183</v>
      </c>
      <c r="J10" s="18">
        <v>0.43559999999999999</v>
      </c>
      <c r="K10" s="19">
        <f t="shared" si="5"/>
        <v>1321040.4431008776</v>
      </c>
      <c r="L10" s="19">
        <f t="shared" si="6"/>
        <v>1332306.6872327705</v>
      </c>
    </row>
    <row r="11" spans="1:15">
      <c r="A11" s="3" t="s">
        <v>23</v>
      </c>
      <c r="B11" s="12">
        <v>4221011</v>
      </c>
      <c r="C11" s="13">
        <v>3802395.759640316</v>
      </c>
      <c r="D11" s="14">
        <v>0.99702257375206349</v>
      </c>
      <c r="E11" s="2">
        <f t="shared" si="2"/>
        <v>3275602.2384085585</v>
      </c>
      <c r="F11" s="2">
        <f t="shared" si="0"/>
        <v>3680731.1670396891</v>
      </c>
      <c r="G11" s="15">
        <f t="shared" si="3"/>
        <v>121664.59260062687</v>
      </c>
      <c r="H11" s="17">
        <f t="shared" si="4"/>
        <v>3.2956045889853292E-2</v>
      </c>
      <c r="I11" s="2">
        <f t="shared" si="1"/>
        <v>3383875.5117805451</v>
      </c>
      <c r="J11" s="18">
        <v>0.47889999999999999</v>
      </c>
      <c r="K11" s="19">
        <f t="shared" si="5"/>
        <v>1568685.9119738587</v>
      </c>
      <c r="L11" s="19">
        <f t="shared" si="6"/>
        <v>1620537.9825917031</v>
      </c>
    </row>
    <row r="12" spans="1:15">
      <c r="A12" s="3" t="s">
        <v>24</v>
      </c>
      <c r="B12" s="12">
        <v>4950122</v>
      </c>
      <c r="C12" s="13">
        <v>4315588.0505221477</v>
      </c>
      <c r="D12" s="14">
        <v>0.99603525572600571</v>
      </c>
      <c r="E12" s="2">
        <f t="shared" si="2"/>
        <v>3787320.232824822</v>
      </c>
      <c r="F12" s="2">
        <f t="shared" si="0"/>
        <v>4204275.770807283</v>
      </c>
      <c r="G12" s="15">
        <f t="shared" si="3"/>
        <v>111312.27971486468</v>
      </c>
      <c r="H12" s="17">
        <f t="shared" si="4"/>
        <v>2.6370999676348789E-2</v>
      </c>
      <c r="I12" s="2">
        <f t="shared" si="1"/>
        <v>3887593.2101716469</v>
      </c>
      <c r="J12" s="18">
        <v>0.23180000000000001</v>
      </c>
      <c r="K12" s="19">
        <f t="shared" si="5"/>
        <v>877900.82996879378</v>
      </c>
      <c r="L12" s="19">
        <f t="shared" si="6"/>
        <v>901144.10611778777</v>
      </c>
    </row>
    <row r="13" spans="1:15">
      <c r="A13" s="3" t="s">
        <v>25</v>
      </c>
      <c r="B13" s="12">
        <v>4400375</v>
      </c>
      <c r="C13" s="13">
        <v>5036428.7309755813</v>
      </c>
      <c r="D13" s="14">
        <v>0.99388904217378415</v>
      </c>
      <c r="E13" s="2">
        <f t="shared" si="2"/>
        <v>4289215.6739500854</v>
      </c>
      <c r="F13" s="2">
        <f t="shared" si="0"/>
        <v>4919872.0132233771</v>
      </c>
      <c r="G13" s="15">
        <f t="shared" si="3"/>
        <v>116556.71775220428</v>
      </c>
      <c r="H13" s="17">
        <f t="shared" si="4"/>
        <v>2.3546231335753801E-2</v>
      </c>
      <c r="I13" s="2">
        <f t="shared" si="1"/>
        <v>4390831.5085374946</v>
      </c>
      <c r="J13" s="18">
        <v>3.8699999999999998E-2</v>
      </c>
      <c r="K13" s="19">
        <f t="shared" si="5"/>
        <v>165992.64658186829</v>
      </c>
      <c r="L13" s="19">
        <f t="shared" si="6"/>
        <v>169925.17938040104</v>
      </c>
    </row>
    <row r="14" spans="1:15">
      <c r="A14" s="3" t="s">
        <v>26</v>
      </c>
      <c r="B14" s="12">
        <v>4027969</v>
      </c>
      <c r="C14" s="13">
        <v>4429800.1851875922</v>
      </c>
      <c r="D14" s="14">
        <v>0.99044038114859645</v>
      </c>
      <c r="E14" s="2">
        <f t="shared" si="2"/>
        <v>4988282.3919351967</v>
      </c>
      <c r="F14" s="2">
        <f t="shared" si="0"/>
        <v>4358309.0921967551</v>
      </c>
      <c r="G14" s="15">
        <f t="shared" si="3"/>
        <v>71491.09299083706</v>
      </c>
      <c r="H14" s="17">
        <f t="shared" si="4"/>
        <v>1.6246591027091341E-2</v>
      </c>
      <c r="I14" s="2">
        <f t="shared" si="1"/>
        <v>5070107.1897644494</v>
      </c>
      <c r="J14" s="18">
        <v>1E-3</v>
      </c>
      <c r="K14" s="19">
        <f t="shared" si="5"/>
        <v>4988.2823919351968</v>
      </c>
      <c r="L14" s="19">
        <f t="shared" si="6"/>
        <v>5070.1071897644497</v>
      </c>
    </row>
    <row r="15" spans="1:15">
      <c r="A15" s="3" t="s">
        <v>27</v>
      </c>
      <c r="B15" s="12">
        <v>3809576</v>
      </c>
      <c r="C15" s="13">
        <v>4016752.4728049268</v>
      </c>
      <c r="D15" s="14">
        <v>0.98473752295109329</v>
      </c>
      <c r="E15" s="2">
        <f t="shared" si="2"/>
        <v>4362190.4615299236</v>
      </c>
      <c r="F15" s="2">
        <f t="shared" si="0"/>
        <v>3966492.2155837924</v>
      </c>
      <c r="G15" s="15">
        <f t="shared" si="3"/>
        <v>50260.25722113438</v>
      </c>
      <c r="H15" s="17">
        <f t="shared" si="4"/>
        <v>1.2477816294299776E-2</v>
      </c>
      <c r="I15" s="2">
        <f t="shared" si="1"/>
        <v>4417464.6944611492</v>
      </c>
    </row>
    <row r="16" spans="1:15">
      <c r="A16" s="3" t="s">
        <v>28</v>
      </c>
      <c r="B16" s="12">
        <v>4287489</v>
      </c>
      <c r="C16" s="13">
        <v>3761530.0616210066</v>
      </c>
      <c r="D16" s="14">
        <v>0.97565363651848069</v>
      </c>
      <c r="E16" s="2">
        <f t="shared" si="2"/>
        <v>3918959.1570867267</v>
      </c>
      <c r="F16" s="2">
        <f t="shared" si="0"/>
        <v>3716826.6779935276</v>
      </c>
      <c r="G16" s="15">
        <f t="shared" si="3"/>
        <v>44703.383627478965</v>
      </c>
      <c r="H16" s="17">
        <f t="shared" si="4"/>
        <v>1.1734477439872302E-2</v>
      </c>
      <c r="I16" s="2">
        <f t="shared" si="1"/>
        <v>3966093.6483604074</v>
      </c>
    </row>
    <row r="17" spans="1:9">
      <c r="A17" s="3" t="s">
        <v>29</v>
      </c>
      <c r="B17" s="12">
        <v>4920468</v>
      </c>
      <c r="C17" s="13">
        <v>4184654.1029601987</v>
      </c>
      <c r="D17" s="14">
        <v>0.96204257565095008</v>
      </c>
      <c r="E17" s="2">
        <f t="shared" si="2"/>
        <v>3618752.0688703503</v>
      </c>
      <c r="F17" s="2">
        <f t="shared" si="0"/>
        <v>4124746.9606351163</v>
      </c>
      <c r="G17" s="15">
        <f t="shared" si="3"/>
        <v>59907.142325082328</v>
      </c>
      <c r="H17" s="17">
        <f t="shared" si="4"/>
        <v>1.3972547177399715E-2</v>
      </c>
      <c r="I17" s="2">
        <f t="shared" si="1"/>
        <v>3671310.2251155572</v>
      </c>
    </row>
    <row r="18" spans="1:9">
      <c r="A18" s="3" t="s">
        <v>30</v>
      </c>
      <c r="B18" s="12">
        <v>3921774</v>
      </c>
      <c r="C18" s="13">
        <v>4673473.4458272513</v>
      </c>
      <c r="D18" s="14">
        <v>0.94371588491072256</v>
      </c>
      <c r="E18" s="2">
        <f t="shared" si="2"/>
        <v>3949124.5498203696</v>
      </c>
      <c r="F18" s="2">
        <f t="shared" si="0"/>
        <v>4643523.812794893</v>
      </c>
      <c r="G18" s="15">
        <f t="shared" si="3"/>
        <v>29949.633032358252</v>
      </c>
      <c r="H18" s="17">
        <f t="shared" si="4"/>
        <v>6.0867448040223511E-3</v>
      </c>
      <c r="I18" s="2">
        <f t="shared" si="1"/>
        <v>3974595.4714381932</v>
      </c>
    </row>
    <row r="19" spans="1:9">
      <c r="A19" s="3" t="s">
        <v>31</v>
      </c>
      <c r="B19" s="12">
        <v>3225503</v>
      </c>
      <c r="C19" s="13">
        <v>3586780.8762170542</v>
      </c>
      <c r="D19" s="14">
        <v>0.91298273625386683</v>
      </c>
      <c r="E19" s="2">
        <f t="shared" si="2"/>
        <v>4266800.5743811512</v>
      </c>
      <c r="F19" s="2">
        <f t="shared" si="0"/>
        <v>3580511.9574892726</v>
      </c>
      <c r="G19" s="15">
        <f t="shared" si="3"/>
        <v>6268.9187277816236</v>
      </c>
      <c r="H19" s="17">
        <f t="shared" si="4"/>
        <v>1.5984905626335488E-3</v>
      </c>
      <c r="I19" s="2">
        <f t="shared" si="1"/>
        <v>4274271.0775790242</v>
      </c>
    </row>
    <row r="20" spans="1:9">
      <c r="A20" s="3" t="s">
        <v>32</v>
      </c>
      <c r="B20" s="12">
        <v>2582940</v>
      </c>
      <c r="C20" s="13">
        <v>2751988.1028074552</v>
      </c>
      <c r="D20" s="14">
        <v>0.85086830476512143</v>
      </c>
      <c r="E20" s="2">
        <f t="shared" si="2"/>
        <v>3051878.1637107618</v>
      </c>
      <c r="F20" s="2">
        <f t="shared" si="0"/>
        <v>2744478.2696248135</v>
      </c>
      <c r="G20" s="15">
        <f t="shared" si="3"/>
        <v>7509.8331826417707</v>
      </c>
      <c r="H20" s="17">
        <f t="shared" si="4"/>
        <v>2.3282673067244923E-3</v>
      </c>
      <c r="I20" s="2">
        <f t="shared" si="1"/>
        <v>3060229.1483612428</v>
      </c>
    </row>
    <row r="21" spans="1:9">
      <c r="A21" s="3" t="s">
        <v>33</v>
      </c>
      <c r="B21" s="12">
        <v>1692584</v>
      </c>
      <c r="C21" s="13">
        <v>1945432.8819161691</v>
      </c>
      <c r="D21" s="14">
        <v>0.7475295925137051</v>
      </c>
      <c r="E21" s="2">
        <f t="shared" si="2"/>
        <v>2057192.5450942214</v>
      </c>
      <c r="F21" s="2">
        <f t="shared" si="0"/>
        <v>1930824.0856873496</v>
      </c>
      <c r="G21" s="15">
        <f t="shared" si="3"/>
        <v>14608.796228819527</v>
      </c>
      <c r="H21" s="17">
        <f t="shared" si="4"/>
        <v>5.6558790482239335E-3</v>
      </c>
      <c r="I21" s="2">
        <f t="shared" si="1"/>
        <v>2072757.4569458517</v>
      </c>
    </row>
    <row r="22" spans="1:9">
      <c r="A22" s="3" t="s">
        <v>34</v>
      </c>
      <c r="B22" s="12">
        <v>744222</v>
      </c>
      <c r="C22" s="13">
        <v>1035772.8424367658</v>
      </c>
      <c r="D22" s="14">
        <v>0.59975806866731873</v>
      </c>
      <c r="E22" s="2">
        <f t="shared" si="2"/>
        <v>1166789.0679799374</v>
      </c>
      <c r="F22" s="2">
        <f t="shared" si="0"/>
        <v>1015140.910897205</v>
      </c>
      <c r="G22" s="15">
        <f t="shared" si="3"/>
        <v>20631.931539560785</v>
      </c>
      <c r="H22" s="17">
        <f t="shared" si="4"/>
        <v>1.2189605679576779E-2</v>
      </c>
      <c r="I22" s="2">
        <f t="shared" si="1"/>
        <v>1190503.1276865781</v>
      </c>
    </row>
    <row r="23" spans="1:9">
      <c r="A23" s="3" t="s">
        <v>35</v>
      </c>
      <c r="B23" s="12">
        <v>241799</v>
      </c>
      <c r="C23" s="13">
        <v>325769.49185993255</v>
      </c>
      <c r="D23" s="14">
        <v>0.42502025111381125</v>
      </c>
      <c r="E23" s="2">
        <f t="shared" si="2"/>
        <v>440224.43358934025</v>
      </c>
      <c r="F23" s="2">
        <f t="shared" si="0"/>
        <v>316309.42132442282</v>
      </c>
      <c r="G23" s="15">
        <f t="shared" si="3"/>
        <v>9460.0705355097307</v>
      </c>
      <c r="H23" s="17">
        <f t="shared" si="4"/>
        <v>1.2711355664720649E-2</v>
      </c>
      <c r="I23" s="2">
        <f t="shared" si="1"/>
        <v>453390.51057741261</v>
      </c>
    </row>
    <row r="24" spans="1:9">
      <c r="A24" s="3" t="s">
        <v>36</v>
      </c>
      <c r="B24" s="12">
        <v>55739</v>
      </c>
      <c r="C24" s="13">
        <v>64249.274022624668</v>
      </c>
      <c r="D24" s="14">
        <v>0.25472139847042297</v>
      </c>
      <c r="E24" s="2">
        <f t="shared" si="2"/>
        <v>82980.460545561087</v>
      </c>
      <c r="F24" s="2">
        <f t="shared" si="0"/>
        <v>61591.379428749802</v>
      </c>
      <c r="G24" s="15">
        <f t="shared" si="3"/>
        <v>2657.8945938748657</v>
      </c>
      <c r="H24" s="17">
        <f t="shared" si="4"/>
        <v>1.099216536823918E-2</v>
      </c>
      <c r="I24" s="2">
        <f t="shared" si="1"/>
        <v>86561.372672012716</v>
      </c>
    </row>
    <row r="25" spans="1:9">
      <c r="A25" s="3" t="s">
        <v>37</v>
      </c>
      <c r="B25" s="2">
        <v>5851</v>
      </c>
      <c r="C25" s="13">
        <v>7897.7306388337283</v>
      </c>
      <c r="D25" s="14">
        <v>0.11830985915492957</v>
      </c>
      <c r="E25" s="2">
        <f t="shared" si="2"/>
        <v>7601.3225604232002</v>
      </c>
      <c r="F25" s="2">
        <f t="shared" si="0"/>
        <v>6594.4732394366192</v>
      </c>
      <c r="G25" s="15">
        <f t="shared" si="3"/>
        <v>1303.2573993971091</v>
      </c>
      <c r="H25" s="17">
        <f t="shared" si="4"/>
        <v>2.3381427714833584E-2</v>
      </c>
      <c r="I25" s="2">
        <f t="shared" si="1"/>
        <v>9103.5623167137346</v>
      </c>
    </row>
    <row r="26" spans="1:9">
      <c r="B26" s="2" t="s">
        <v>38</v>
      </c>
    </row>
  </sheetData>
  <sheetProtection algorithmName="SHA-512" hashValue="xpvAdBPaXXYgW/bDwgBnNkwfcGik/HnbLS1FKU6m1r5Ykn3x05ZjjiHsHZtn8G+sz4XhK69VnilwjzdBadeI7g==" saltValue="v9E8SUK+FWrD3LEjwGZO/A==" spinCount="100000" sheet="1" objects="1" scenarios="1" selectLockedCells="1"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6"/>
  <sheetViews>
    <sheetView workbookViewId="0">
      <selection activeCell="M27" sqref="M27"/>
    </sheetView>
  </sheetViews>
  <sheetFormatPr defaultColWidth="9" defaultRowHeight="13"/>
  <cols>
    <col min="1" max="1" width="10.81640625" style="3" customWidth="1"/>
    <col min="2" max="12" width="10.81640625" style="2" customWidth="1"/>
    <col min="13" max="21" width="10.6328125" style="2" customWidth="1"/>
    <col min="22" max="16384" width="9" style="2"/>
  </cols>
  <sheetData>
    <row r="1" spans="1:15">
      <c r="A1" s="1" t="s">
        <v>0</v>
      </c>
    </row>
    <row r="2" spans="1:15">
      <c r="A2" s="1" t="s">
        <v>44</v>
      </c>
    </row>
    <row r="3" spans="1:15" ht="39">
      <c r="A3" s="4" t="s">
        <v>1</v>
      </c>
      <c r="B3" s="5" t="s">
        <v>3</v>
      </c>
      <c r="C3" s="5" t="s">
        <v>41</v>
      </c>
      <c r="D3" s="4" t="s">
        <v>4</v>
      </c>
      <c r="E3" s="5" t="s">
        <v>42</v>
      </c>
      <c r="F3" s="4" t="s">
        <v>6</v>
      </c>
      <c r="G3" s="4" t="s">
        <v>7</v>
      </c>
      <c r="H3" s="4" t="s">
        <v>8</v>
      </c>
      <c r="I3" s="5" t="s">
        <v>43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64143237</v>
      </c>
      <c r="C4" s="8">
        <f>SUM(C5:C25)</f>
        <v>63137004.819907673</v>
      </c>
      <c r="E4" s="8">
        <f>SUM(E5:E25)</f>
        <v>61533682.647066139</v>
      </c>
      <c r="G4" s="9">
        <f>SUM(G5:G25)</f>
        <v>0</v>
      </c>
      <c r="H4" s="10" t="s">
        <v>46</v>
      </c>
      <c r="I4" s="8">
        <f>SUM(I5:I25)</f>
        <v>61533682.647066139</v>
      </c>
      <c r="M4" s="11" t="s">
        <v>40</v>
      </c>
    </row>
    <row r="5" spans="1:15">
      <c r="A5" s="3" t="s">
        <v>15</v>
      </c>
      <c r="B5" s="12">
        <v>2556007</v>
      </c>
      <c r="C5" s="13">
        <v>2275033.6421426409</v>
      </c>
      <c r="D5" s="14">
        <v>0.99875797550006506</v>
      </c>
      <c r="E5" s="2">
        <f>N8*SUM(K8:K14)</f>
        <v>2067659.2991655783</v>
      </c>
      <c r="G5" s="15"/>
      <c r="H5" s="16"/>
      <c r="I5" s="2">
        <f>N8*SUM(L8:L14)</f>
        <v>2067659.2991655783</v>
      </c>
      <c r="N5">
        <v>2679297</v>
      </c>
      <c r="O5" s="2" t="s">
        <v>16</v>
      </c>
    </row>
    <row r="6" spans="1:15">
      <c r="A6" s="3" t="s">
        <v>17</v>
      </c>
      <c r="B6" s="12">
        <v>2699606</v>
      </c>
      <c r="C6" s="13">
        <v>2555237.9137137295</v>
      </c>
      <c r="D6" s="14">
        <v>0.99969910634584713</v>
      </c>
      <c r="E6" s="2">
        <f>C5*D6</f>
        <v>2274349.0989567358</v>
      </c>
      <c r="F6" s="2">
        <f>B5*D6</f>
        <v>2555237.9137137295</v>
      </c>
      <c r="G6" s="15">
        <f t="shared" ref="G6:G25" si="0">C6-F6</f>
        <v>0</v>
      </c>
      <c r="H6" s="17">
        <f>G6/B5</f>
        <v>0</v>
      </c>
      <c r="I6" s="2">
        <f>E6+C5*H6</f>
        <v>2274349.0989567358</v>
      </c>
      <c r="N6">
        <v>2556007</v>
      </c>
      <c r="O6" s="2" t="s">
        <v>18</v>
      </c>
    </row>
    <row r="7" spans="1:15">
      <c r="A7" s="3" t="s">
        <v>19</v>
      </c>
      <c r="B7" s="12">
        <v>2861588</v>
      </c>
      <c r="C7" s="13">
        <v>2698847.5771878073</v>
      </c>
      <c r="D7" s="14">
        <v>0.99971906166596436</v>
      </c>
      <c r="E7" s="2">
        <f>C6*D7</f>
        <v>2554520.0494311862</v>
      </c>
      <c r="F7" s="2">
        <f t="shared" ref="F7:F25" si="1">B6*D7</f>
        <v>2698847.5771878073</v>
      </c>
      <c r="G7" s="15">
        <f>C7-F7</f>
        <v>0</v>
      </c>
      <c r="H7" s="17">
        <f>G7/B6</f>
        <v>0</v>
      </c>
      <c r="I7" s="2">
        <f t="shared" ref="I7:I25" si="2">E7+C6*H7</f>
        <v>2554520.0494311862</v>
      </c>
    </row>
    <row r="8" spans="1:15">
      <c r="A8" s="3" t="s">
        <v>20</v>
      </c>
      <c r="B8" s="12">
        <v>2905656</v>
      </c>
      <c r="C8" s="13">
        <v>2859749.7269214168</v>
      </c>
      <c r="D8" s="14">
        <v>0.9993576038624068</v>
      </c>
      <c r="E8" s="2">
        <f t="shared" ref="E8:E25" si="3">C7*D8</f>
        <v>2697113.8479282693</v>
      </c>
      <c r="F8" s="2">
        <f t="shared" si="1"/>
        <v>2859749.7269214168</v>
      </c>
      <c r="G8" s="15">
        <f t="shared" si="0"/>
        <v>0</v>
      </c>
      <c r="H8" s="17">
        <f t="shared" ref="H8:H25" si="4">G8/B7</f>
        <v>0</v>
      </c>
      <c r="I8" s="2">
        <f>E8+C7*H8</f>
        <v>2697113.8479282693</v>
      </c>
      <c r="J8" s="18">
        <v>2.3199999999999998E-2</v>
      </c>
      <c r="K8" s="19">
        <f>E8*J8</f>
        <v>62573.041271935843</v>
      </c>
      <c r="L8" s="19">
        <f>I8*J8</f>
        <v>62573.041271935843</v>
      </c>
      <c r="N8" s="14">
        <f>N6/(N5+N6)</f>
        <v>0.48822513458626282</v>
      </c>
    </row>
    <row r="9" spans="1:15">
      <c r="A9" s="3" t="s">
        <v>21</v>
      </c>
      <c r="B9" s="12">
        <v>3024512</v>
      </c>
      <c r="C9" s="13">
        <v>2902678.5345388786</v>
      </c>
      <c r="D9" s="14">
        <v>0.99897528631705845</v>
      </c>
      <c r="E9" s="2">
        <f t="shared" si="3"/>
        <v>2856819.3022464523</v>
      </c>
      <c r="F9" s="2">
        <f t="shared" si="1"/>
        <v>2902678.5345388786</v>
      </c>
      <c r="G9" s="15">
        <f t="shared" si="0"/>
        <v>0</v>
      </c>
      <c r="H9" s="17">
        <f t="shared" si="4"/>
        <v>0</v>
      </c>
      <c r="I9" s="2">
        <f t="shared" si="2"/>
        <v>2856819.3022464523</v>
      </c>
      <c r="J9" s="18">
        <v>0.17810000000000001</v>
      </c>
      <c r="K9" s="19">
        <f t="shared" ref="K9:K14" si="5">E9*J9</f>
        <v>508799.51773009315</v>
      </c>
      <c r="L9" s="19">
        <f t="shared" ref="L9:L14" si="6">I9*J9</f>
        <v>508799.51773009315</v>
      </c>
      <c r="N9" s="20" t="s">
        <v>46</v>
      </c>
    </row>
    <row r="10" spans="1:15">
      <c r="A10" s="3" t="s">
        <v>22</v>
      </c>
      <c r="B10" s="12">
        <v>3457189</v>
      </c>
      <c r="C10" s="13">
        <v>3020982.84996932</v>
      </c>
      <c r="D10" s="14">
        <v>0.9988331505939867</v>
      </c>
      <c r="E10" s="2">
        <f t="shared" si="3"/>
        <v>2899291.5458150045</v>
      </c>
      <c r="F10" s="2">
        <f t="shared" si="1"/>
        <v>3020982.84996932</v>
      </c>
      <c r="G10" s="15">
        <f t="shared" si="0"/>
        <v>0</v>
      </c>
      <c r="H10" s="17">
        <f t="shared" si="4"/>
        <v>0</v>
      </c>
      <c r="I10" s="2">
        <f t="shared" si="2"/>
        <v>2899291.5458150045</v>
      </c>
      <c r="J10" s="18">
        <v>0.43559999999999999</v>
      </c>
      <c r="K10" s="19">
        <f t="shared" si="5"/>
        <v>1262931.3973570159</v>
      </c>
      <c r="L10" s="19">
        <f t="shared" si="6"/>
        <v>1262931.3973570159</v>
      </c>
    </row>
    <row r="11" spans="1:15">
      <c r="A11" s="3" t="s">
        <v>23</v>
      </c>
      <c r="B11" s="12">
        <v>3985129</v>
      </c>
      <c r="C11" s="13">
        <v>3451651.2563190716</v>
      </c>
      <c r="D11" s="14">
        <v>0.99839819469490143</v>
      </c>
      <c r="E11" s="2">
        <f t="shared" si="3"/>
        <v>3016143.8236136273</v>
      </c>
      <c r="F11" s="2">
        <f t="shared" si="1"/>
        <v>3451651.2563190716</v>
      </c>
      <c r="G11" s="15">
        <f t="shared" si="0"/>
        <v>0</v>
      </c>
      <c r="H11" s="17">
        <f t="shared" si="4"/>
        <v>0</v>
      </c>
      <c r="I11" s="2">
        <f t="shared" si="2"/>
        <v>3016143.8236136273</v>
      </c>
      <c r="J11" s="18">
        <v>0.47889999999999999</v>
      </c>
      <c r="K11" s="19">
        <f t="shared" si="5"/>
        <v>1444431.2771285661</v>
      </c>
      <c r="L11" s="19">
        <f t="shared" si="6"/>
        <v>1444431.2771285661</v>
      </c>
    </row>
    <row r="12" spans="1:15">
      <c r="A12" s="3" t="s">
        <v>24</v>
      </c>
      <c r="B12" s="12">
        <v>4710463</v>
      </c>
      <c r="C12" s="13">
        <v>3976117.4219750045</v>
      </c>
      <c r="D12" s="14">
        <v>0.9977386985402491</v>
      </c>
      <c r="E12" s="2">
        <f t="shared" si="3"/>
        <v>3443846.0322946063</v>
      </c>
      <c r="F12" s="2">
        <f t="shared" si="1"/>
        <v>3976117.4219750045</v>
      </c>
      <c r="G12" s="15">
        <f t="shared" si="0"/>
        <v>0</v>
      </c>
      <c r="H12" s="17">
        <f t="shared" si="4"/>
        <v>0</v>
      </c>
      <c r="I12" s="2">
        <f t="shared" si="2"/>
        <v>3443846.0322946063</v>
      </c>
      <c r="J12" s="18">
        <v>0.23180000000000001</v>
      </c>
      <c r="K12" s="19">
        <f t="shared" si="5"/>
        <v>798283.51028588973</v>
      </c>
      <c r="L12" s="19">
        <f t="shared" si="6"/>
        <v>798283.51028588973</v>
      </c>
    </row>
    <row r="13" spans="1:15">
      <c r="A13" s="3" t="s">
        <v>25</v>
      </c>
      <c r="B13" s="12">
        <v>4224928</v>
      </c>
      <c r="C13" s="13">
        <v>4694771.9491626676</v>
      </c>
      <c r="D13" s="14">
        <v>0.99666889415385862</v>
      </c>
      <c r="E13" s="2">
        <f t="shared" si="3"/>
        <v>3962872.5539857191</v>
      </c>
      <c r="F13" s="2">
        <f t="shared" si="1"/>
        <v>4694771.9491626676</v>
      </c>
      <c r="G13" s="15">
        <f t="shared" si="0"/>
        <v>0</v>
      </c>
      <c r="H13" s="17">
        <f t="shared" si="4"/>
        <v>0</v>
      </c>
      <c r="I13" s="2">
        <f t="shared" si="2"/>
        <v>3962872.5539857191</v>
      </c>
      <c r="J13" s="18">
        <v>3.8699999999999998E-2</v>
      </c>
      <c r="K13" s="19">
        <f t="shared" si="5"/>
        <v>153363.16783924733</v>
      </c>
      <c r="L13" s="19">
        <f t="shared" si="6"/>
        <v>153363.16783924733</v>
      </c>
    </row>
    <row r="14" spans="1:15">
      <c r="A14" s="3" t="s">
        <v>26</v>
      </c>
      <c r="B14" s="12">
        <v>3913112</v>
      </c>
      <c r="C14" s="13">
        <v>4203574.5732851988</v>
      </c>
      <c r="D14" s="14">
        <v>0.9949458483754513</v>
      </c>
      <c r="E14" s="2">
        <f t="shared" si="3"/>
        <v>4671043.8598889215</v>
      </c>
      <c r="F14" s="2">
        <f t="shared" si="1"/>
        <v>4203574.5732851988</v>
      </c>
      <c r="G14" s="15">
        <f t="shared" si="0"/>
        <v>0</v>
      </c>
      <c r="H14" s="17">
        <f t="shared" si="4"/>
        <v>0</v>
      </c>
      <c r="I14" s="2">
        <f t="shared" si="2"/>
        <v>4671043.8598889215</v>
      </c>
      <c r="J14" s="18">
        <v>1E-3</v>
      </c>
      <c r="K14" s="19">
        <f t="shared" si="5"/>
        <v>4671.0438598889214</v>
      </c>
      <c r="L14" s="19">
        <f t="shared" si="6"/>
        <v>4671.0438598889214</v>
      </c>
    </row>
    <row r="15" spans="1:15">
      <c r="A15" s="3" t="s">
        <v>27</v>
      </c>
      <c r="B15" s="12">
        <v>3767198</v>
      </c>
      <c r="C15" s="13">
        <v>3883187.094808612</v>
      </c>
      <c r="D15" s="14">
        <v>0.99235265814232043</v>
      </c>
      <c r="E15" s="2">
        <f t="shared" si="3"/>
        <v>4171428.4014990372</v>
      </c>
      <c r="F15" s="2">
        <f t="shared" si="1"/>
        <v>3883187.094808612</v>
      </c>
      <c r="G15" s="15">
        <f t="shared" si="0"/>
        <v>0</v>
      </c>
      <c r="H15" s="17">
        <f t="shared" si="4"/>
        <v>0</v>
      </c>
      <c r="I15" s="2">
        <f t="shared" si="2"/>
        <v>4171428.4014990372</v>
      </c>
    </row>
    <row r="16" spans="1:15">
      <c r="A16" s="3" t="s">
        <v>28</v>
      </c>
      <c r="B16" s="12">
        <v>4318109</v>
      </c>
      <c r="C16" s="13">
        <v>3726181.1822609161</v>
      </c>
      <c r="D16" s="14">
        <v>0.98911211522752884</v>
      </c>
      <c r="E16" s="2">
        <f t="shared" si="3"/>
        <v>3840907.4011703888</v>
      </c>
      <c r="F16" s="2">
        <f t="shared" si="1"/>
        <v>3726181.1822609161</v>
      </c>
      <c r="G16" s="15">
        <f t="shared" si="0"/>
        <v>0</v>
      </c>
      <c r="H16" s="17">
        <f t="shared" si="4"/>
        <v>0</v>
      </c>
      <c r="I16" s="2">
        <f t="shared" si="2"/>
        <v>3840907.4011703888</v>
      </c>
    </row>
    <row r="17" spans="1:9">
      <c r="A17" s="3" t="s">
        <v>29</v>
      </c>
      <c r="B17" s="12">
        <v>5065610</v>
      </c>
      <c r="C17" s="13">
        <v>4249135.5552817052</v>
      </c>
      <c r="D17" s="14">
        <v>0.98402693291941101</v>
      </c>
      <c r="E17" s="2">
        <f t="shared" si="3"/>
        <v>3666662.6402822342</v>
      </c>
      <c r="F17" s="2">
        <f t="shared" si="1"/>
        <v>4249135.5552817052</v>
      </c>
      <c r="G17" s="15">
        <f t="shared" si="0"/>
        <v>0</v>
      </c>
      <c r="H17" s="17">
        <f t="shared" si="4"/>
        <v>0</v>
      </c>
      <c r="I17" s="2">
        <f t="shared" si="2"/>
        <v>3666662.6402822342</v>
      </c>
    </row>
    <row r="18" spans="1:9">
      <c r="A18" s="3" t="s">
        <v>30</v>
      </c>
      <c r="B18" s="12">
        <v>4246615</v>
      </c>
      <c r="C18" s="13">
        <v>4947723.109323795</v>
      </c>
      <c r="D18" s="14">
        <v>0.97672799708698355</v>
      </c>
      <c r="E18" s="2">
        <f t="shared" si="3"/>
        <v>4150249.6602613875</v>
      </c>
      <c r="F18" s="2">
        <f t="shared" si="1"/>
        <v>4947723.109323795</v>
      </c>
      <c r="G18" s="15">
        <f t="shared" si="0"/>
        <v>0</v>
      </c>
      <c r="H18" s="17">
        <f t="shared" si="4"/>
        <v>0</v>
      </c>
      <c r="I18" s="2">
        <f t="shared" si="2"/>
        <v>4150249.6602613875</v>
      </c>
    </row>
    <row r="19" spans="1:9">
      <c r="A19" s="3" t="s">
        <v>31</v>
      </c>
      <c r="B19" s="12">
        <v>3705510</v>
      </c>
      <c r="C19" s="13">
        <v>4083808.6261970242</v>
      </c>
      <c r="D19" s="14">
        <v>0.96166208290533151</v>
      </c>
      <c r="E19" s="2">
        <f t="shared" si="3"/>
        <v>4758037.7109511634</v>
      </c>
      <c r="F19" s="2">
        <f t="shared" si="1"/>
        <v>4083808.6261970242</v>
      </c>
      <c r="G19" s="15">
        <f t="shared" si="0"/>
        <v>0</v>
      </c>
      <c r="H19" s="17">
        <f t="shared" si="4"/>
        <v>0</v>
      </c>
      <c r="I19" s="2">
        <f t="shared" si="2"/>
        <v>4758037.7109511634</v>
      </c>
    </row>
    <row r="20" spans="1:9">
      <c r="A20" s="3" t="s">
        <v>32</v>
      </c>
      <c r="B20" s="12">
        <v>3334194</v>
      </c>
      <c r="C20" s="13">
        <v>3447649.9003886702</v>
      </c>
      <c r="D20" s="14">
        <v>0.93041171131333344</v>
      </c>
      <c r="E20" s="2">
        <f t="shared" si="3"/>
        <v>3799623.3725761264</v>
      </c>
      <c r="F20" s="2">
        <f t="shared" si="1"/>
        <v>3447649.9003886702</v>
      </c>
      <c r="G20" s="15">
        <f t="shared" si="0"/>
        <v>0</v>
      </c>
      <c r="H20" s="17">
        <f t="shared" si="4"/>
        <v>0</v>
      </c>
      <c r="I20" s="2">
        <f t="shared" si="2"/>
        <v>3799623.3725761264</v>
      </c>
    </row>
    <row r="21" spans="1:9">
      <c r="A21" s="3" t="s">
        <v>33</v>
      </c>
      <c r="B21" s="12">
        <v>2629021</v>
      </c>
      <c r="C21" s="13">
        <v>2900391.8731363374</v>
      </c>
      <c r="D21" s="14">
        <v>0.86989295557977053</v>
      </c>
      <c r="E21" s="2">
        <f t="shared" si="3"/>
        <v>2999086.3616534015</v>
      </c>
      <c r="F21" s="2">
        <f t="shared" si="1"/>
        <v>2900391.8731363374</v>
      </c>
      <c r="G21" s="15">
        <f t="shared" si="0"/>
        <v>0</v>
      </c>
      <c r="H21" s="17">
        <f t="shared" si="4"/>
        <v>0</v>
      </c>
      <c r="I21" s="2">
        <f t="shared" si="2"/>
        <v>2999086.3616534015</v>
      </c>
    </row>
    <row r="22" spans="1:9">
      <c r="A22" s="3" t="s">
        <v>34</v>
      </c>
      <c r="B22" s="12">
        <v>1682669</v>
      </c>
      <c r="C22" s="13">
        <v>1974349.9243831462</v>
      </c>
      <c r="D22" s="14">
        <v>0.75098294170459123</v>
      </c>
      <c r="E22" s="2">
        <f t="shared" si="3"/>
        <v>2178144.8209840162</v>
      </c>
      <c r="F22" s="2">
        <f t="shared" si="1"/>
        <v>1974349.9243831462</v>
      </c>
      <c r="G22" s="15">
        <f t="shared" si="0"/>
        <v>0</v>
      </c>
      <c r="H22" s="17">
        <f t="shared" si="4"/>
        <v>0</v>
      </c>
      <c r="I22" s="2">
        <f t="shared" si="2"/>
        <v>2178144.8209840162</v>
      </c>
    </row>
    <row r="23" spans="1:9">
      <c r="A23" s="3" t="s">
        <v>35</v>
      </c>
      <c r="B23" s="12">
        <v>777754</v>
      </c>
      <c r="C23" s="13">
        <v>960243.51828476391</v>
      </c>
      <c r="D23" s="14">
        <v>0.57066690970402612</v>
      </c>
      <c r="E23" s="2">
        <f t="shared" si="3"/>
        <v>1126696.1700221077</v>
      </c>
      <c r="F23" s="2">
        <f t="shared" si="1"/>
        <v>960243.51828476391</v>
      </c>
      <c r="G23" s="15">
        <f t="shared" si="0"/>
        <v>0</v>
      </c>
      <c r="H23" s="17">
        <f t="shared" si="4"/>
        <v>0</v>
      </c>
      <c r="I23" s="2">
        <f t="shared" si="2"/>
        <v>1126696.1700221077</v>
      </c>
    </row>
    <row r="24" spans="1:9">
      <c r="A24" s="3" t="s">
        <v>36</v>
      </c>
      <c r="B24" s="12">
        <v>240434</v>
      </c>
      <c r="C24" s="13">
        <v>281100.96003479435</v>
      </c>
      <c r="D24" s="14">
        <v>0.36142656937128498</v>
      </c>
      <c r="E24" s="2">
        <f t="shared" si="3"/>
        <v>347057.520574675</v>
      </c>
      <c r="F24" s="2">
        <f t="shared" si="1"/>
        <v>281100.96003479435</v>
      </c>
      <c r="G24" s="15">
        <f t="shared" si="0"/>
        <v>0</v>
      </c>
      <c r="H24" s="17">
        <f t="shared" si="4"/>
        <v>0</v>
      </c>
      <c r="I24" s="2">
        <f t="shared" si="2"/>
        <v>347057.520574675</v>
      </c>
    </row>
    <row r="25" spans="1:9">
      <c r="A25" s="3" t="s">
        <v>37</v>
      </c>
      <c r="B25" s="2">
        <v>37933</v>
      </c>
      <c r="C25" s="13">
        <v>44587.630592166322</v>
      </c>
      <c r="D25" s="14">
        <v>0.18544644514572117</v>
      </c>
      <c r="E25" s="2">
        <f t="shared" si="3"/>
        <v>52129.173765502048</v>
      </c>
      <c r="F25" s="2">
        <f t="shared" si="1"/>
        <v>44587.630592166322</v>
      </c>
      <c r="G25" s="15">
        <f t="shared" si="0"/>
        <v>0</v>
      </c>
      <c r="H25" s="17">
        <f t="shared" si="4"/>
        <v>0</v>
      </c>
      <c r="I25" s="2">
        <f t="shared" si="2"/>
        <v>52129.173765502048</v>
      </c>
    </row>
    <row r="26" spans="1:9">
      <c r="B26" s="2" t="s">
        <v>47</v>
      </c>
    </row>
  </sheetData>
  <sheetProtection algorithmName="SHA-512" hashValue="jysx4ejSjTOgyKQdDok2/ALC1kTqZDEofGqzTZ1aLEtNT9WNdZOHnXCLSRcNqhTX1UYnq/fZXs9ELIi251z94Q==" saltValue="6UE97ZwSD0/5ekrZ4BtzPA==" spinCount="100000" sheet="1" objects="1" scenarios="1" selectLockedCells="1"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6"/>
  <sheetViews>
    <sheetView workbookViewId="0">
      <selection activeCell="N21" sqref="N21"/>
    </sheetView>
  </sheetViews>
  <sheetFormatPr defaultColWidth="9" defaultRowHeight="13"/>
  <cols>
    <col min="1" max="1" width="10.81640625" style="3" customWidth="1"/>
    <col min="2" max="12" width="10.81640625" style="2" customWidth="1"/>
    <col min="13" max="21" width="10.6328125" style="2" customWidth="1"/>
    <col min="22" max="16384" width="9" style="2"/>
  </cols>
  <sheetData>
    <row r="1" spans="1:15">
      <c r="A1" s="1" t="s">
        <v>0</v>
      </c>
    </row>
    <row r="2" spans="1:15">
      <c r="A2" s="1" t="s">
        <v>44</v>
      </c>
    </row>
    <row r="3" spans="1:15" ht="39">
      <c r="A3" s="4" t="s">
        <v>1</v>
      </c>
      <c r="B3" s="5" t="s">
        <v>3</v>
      </c>
      <c r="C3" s="5" t="s">
        <v>41</v>
      </c>
      <c r="D3" s="4" t="s">
        <v>4</v>
      </c>
      <c r="E3" s="5" t="s">
        <v>42</v>
      </c>
      <c r="F3" s="4" t="s">
        <v>6</v>
      </c>
      <c r="G3" s="4" t="s">
        <v>7</v>
      </c>
      <c r="H3" s="4" t="s">
        <v>8</v>
      </c>
      <c r="I3" s="5" t="s">
        <v>43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64143237</v>
      </c>
      <c r="C4" s="8">
        <f>SUM(C5:C25)</f>
        <v>63119321.035185136</v>
      </c>
      <c r="E4" s="8">
        <f>SUM(E5:E25)</f>
        <v>61402186.049499296</v>
      </c>
      <c r="G4" s="9">
        <f>SUM(G5:G25)</f>
        <v>-7404.6487792670814</v>
      </c>
      <c r="H4" s="10" t="s">
        <v>46</v>
      </c>
      <c r="I4" s="8">
        <f>SUM(I5:I25)</f>
        <v>61408058.678635687</v>
      </c>
      <c r="M4" s="11" t="s">
        <v>40</v>
      </c>
    </row>
    <row r="5" spans="1:15">
      <c r="A5" s="3" t="s">
        <v>15</v>
      </c>
      <c r="B5" s="12">
        <v>2556007</v>
      </c>
      <c r="C5" s="13">
        <v>2264754.5061993734</v>
      </c>
      <c r="D5" s="14">
        <v>0.99875797550006506</v>
      </c>
      <c r="E5" s="2">
        <f>N8*SUM(K8:K14)</f>
        <v>2037648.4568975843</v>
      </c>
      <c r="G5" s="15"/>
      <c r="H5" s="16"/>
      <c r="I5" s="2">
        <f>N8*SUM(L8:L14)</f>
        <v>2027197.5006184727</v>
      </c>
      <c r="N5">
        <v>2679297</v>
      </c>
      <c r="O5" s="2" t="s">
        <v>16</v>
      </c>
    </row>
    <row r="6" spans="1:15">
      <c r="A6" s="3" t="s">
        <v>17</v>
      </c>
      <c r="B6" s="12">
        <v>2699606</v>
      </c>
      <c r="C6" s="13">
        <v>2557015.7478585648</v>
      </c>
      <c r="D6" s="14">
        <v>0.99969910634584713</v>
      </c>
      <c r="E6" s="2">
        <f>C5*D6</f>
        <v>2264073.0559402439</v>
      </c>
      <c r="F6" s="2">
        <f>B5*D6</f>
        <v>2555237.9137137295</v>
      </c>
      <c r="G6" s="15">
        <f t="shared" ref="G6:G25" si="0">C6-F6</f>
        <v>1777.8341448353603</v>
      </c>
      <c r="H6" s="17">
        <f>G6/B5</f>
        <v>6.9555135992795027E-4</v>
      </c>
      <c r="I6" s="2">
        <f>E6+C5*H6</f>
        <v>2265648.3090169337</v>
      </c>
      <c r="N6">
        <v>2556007</v>
      </c>
      <c r="O6" s="2" t="s">
        <v>18</v>
      </c>
    </row>
    <row r="7" spans="1:15">
      <c r="A7" s="3" t="s">
        <v>19</v>
      </c>
      <c r="B7" s="12">
        <v>2861588</v>
      </c>
      <c r="C7" s="13">
        <v>2694282.5664272495</v>
      </c>
      <c r="D7" s="14">
        <v>0.99971906166596436</v>
      </c>
      <c r="E7" s="2">
        <f>C6*D7</f>
        <v>2556297.3841142585</v>
      </c>
      <c r="F7" s="2">
        <f t="shared" ref="F7:F25" si="1">B6*D7</f>
        <v>2698847.5771878073</v>
      </c>
      <c r="G7" s="15">
        <f>C7-F7</f>
        <v>-4565.0107605578378</v>
      </c>
      <c r="H7" s="17">
        <f>G7/B6</f>
        <v>-1.6909914856308059E-3</v>
      </c>
      <c r="I7" s="2">
        <f t="shared" ref="I7:I25" si="2">E7+C6*H7</f>
        <v>2551973.4922560058</v>
      </c>
    </row>
    <row r="8" spans="1:15">
      <c r="A8" s="3" t="s">
        <v>20</v>
      </c>
      <c r="B8" s="12">
        <v>2905656</v>
      </c>
      <c r="C8" s="13">
        <v>2855695.0973976287</v>
      </c>
      <c r="D8" s="14">
        <v>0.9993576038624068</v>
      </c>
      <c r="E8" s="2">
        <f t="shared" ref="E8:E25" si="3">C7*D8</f>
        <v>2692551.769712992</v>
      </c>
      <c r="F8" s="2">
        <f t="shared" si="1"/>
        <v>2859749.7269214168</v>
      </c>
      <c r="G8" s="15">
        <f t="shared" si="0"/>
        <v>-4054.6295237881131</v>
      </c>
      <c r="H8" s="17">
        <f t="shared" ref="H8:H25" si="4">G8/B7</f>
        <v>-1.4169158955755032E-3</v>
      </c>
      <c r="I8" s="2">
        <f>E8+C7*H8</f>
        <v>2688734.1979174493</v>
      </c>
      <c r="J8" s="18">
        <v>2.3199999999999998E-2</v>
      </c>
      <c r="K8" s="19">
        <f>E8*J8</f>
        <v>62467.201057341408</v>
      </c>
      <c r="L8" s="19">
        <f>I8*J8</f>
        <v>62378.633391684816</v>
      </c>
      <c r="N8" s="14">
        <f>N6/(N5+N6)</f>
        <v>0.48822513458626282</v>
      </c>
    </row>
    <row r="9" spans="1:15">
      <c r="A9" s="3" t="s">
        <v>21</v>
      </c>
      <c r="B9" s="12">
        <v>3024512</v>
      </c>
      <c r="C9" s="13">
        <v>2781122.5261814762</v>
      </c>
      <c r="D9" s="14">
        <v>0.99897528631705845</v>
      </c>
      <c r="E9" s="2">
        <f t="shared" si="3"/>
        <v>2852768.8275570162</v>
      </c>
      <c r="F9" s="2">
        <f t="shared" si="1"/>
        <v>2902678.5345388786</v>
      </c>
      <c r="G9" s="15">
        <f t="shared" si="0"/>
        <v>-121556.0083574024</v>
      </c>
      <c r="H9" s="17">
        <f t="shared" si="4"/>
        <v>-4.1834273691518334E-2</v>
      </c>
      <c r="I9" s="2">
        <f t="shared" si="2"/>
        <v>2733302.8972729566</v>
      </c>
      <c r="J9" s="18">
        <v>0.17810000000000001</v>
      </c>
      <c r="K9" s="19">
        <f t="shared" ref="K9:K14" si="5">E9*J9</f>
        <v>508078.1281879046</v>
      </c>
      <c r="L9" s="19">
        <f t="shared" ref="L9:L14" si="6">I9*J9</f>
        <v>486801.24600431358</v>
      </c>
      <c r="N9" s="20" t="s">
        <v>46</v>
      </c>
    </row>
    <row r="10" spans="1:15">
      <c r="A10" s="3" t="s">
        <v>22</v>
      </c>
      <c r="B10" s="12">
        <v>3457189</v>
      </c>
      <c r="C10" s="13">
        <v>2993518.6105308845</v>
      </c>
      <c r="D10" s="14">
        <v>0.9988331505939867</v>
      </c>
      <c r="E10" s="2">
        <f t="shared" si="3"/>
        <v>2777877.375013751</v>
      </c>
      <c r="F10" s="2">
        <f t="shared" si="1"/>
        <v>3020982.84996932</v>
      </c>
      <c r="G10" s="15">
        <f t="shared" si="0"/>
        <v>-27464.239438435528</v>
      </c>
      <c r="H10" s="17">
        <f t="shared" si="4"/>
        <v>-9.0805523133766792E-3</v>
      </c>
      <c r="I10" s="2">
        <f t="shared" si="2"/>
        <v>2752623.2464248496</v>
      </c>
      <c r="J10" s="18">
        <v>0.43559999999999999</v>
      </c>
      <c r="K10" s="19">
        <f t="shared" si="5"/>
        <v>1210043.3845559899</v>
      </c>
      <c r="L10" s="19">
        <f t="shared" si="6"/>
        <v>1199042.6861426644</v>
      </c>
    </row>
    <row r="11" spans="1:15">
      <c r="A11" s="3" t="s">
        <v>23</v>
      </c>
      <c r="B11" s="12">
        <v>3985129</v>
      </c>
      <c r="C11" s="13">
        <v>3473495.1590819536</v>
      </c>
      <c r="D11" s="14">
        <v>0.99839819469490143</v>
      </c>
      <c r="E11" s="2">
        <f t="shared" si="3"/>
        <v>2988723.5765396249</v>
      </c>
      <c r="F11" s="2">
        <f t="shared" si="1"/>
        <v>3451651.2563190716</v>
      </c>
      <c r="G11" s="15">
        <f t="shared" si="0"/>
        <v>21843.902762881946</v>
      </c>
      <c r="H11" s="17">
        <f t="shared" si="4"/>
        <v>6.3183999378923009E-3</v>
      </c>
      <c r="I11" s="2">
        <f t="shared" si="2"/>
        <v>3007637.8243424827</v>
      </c>
      <c r="J11" s="18">
        <v>0.47889999999999999</v>
      </c>
      <c r="K11" s="19">
        <f t="shared" si="5"/>
        <v>1431299.7208048264</v>
      </c>
      <c r="L11" s="19">
        <f t="shared" si="6"/>
        <v>1440357.754077615</v>
      </c>
    </row>
    <row r="12" spans="1:15">
      <c r="A12" s="3" t="s">
        <v>24</v>
      </c>
      <c r="B12" s="12">
        <v>4710463</v>
      </c>
      <c r="C12" s="13">
        <v>3984370.2677628114</v>
      </c>
      <c r="D12" s="14">
        <v>0.9977386985402491</v>
      </c>
      <c r="E12" s="2">
        <f t="shared" si="3"/>
        <v>3465640.5394082838</v>
      </c>
      <c r="F12" s="2">
        <f t="shared" si="1"/>
        <v>3976117.4219750045</v>
      </c>
      <c r="G12" s="15">
        <f t="shared" si="0"/>
        <v>8252.8457878069021</v>
      </c>
      <c r="H12" s="17">
        <f t="shared" si="4"/>
        <v>2.0709105747409688E-3</v>
      </c>
      <c r="I12" s="2">
        <f t="shared" si="2"/>
        <v>3472833.8372645383</v>
      </c>
      <c r="J12" s="18">
        <v>0.23180000000000001</v>
      </c>
      <c r="K12" s="19">
        <f t="shared" si="5"/>
        <v>803335.47703484015</v>
      </c>
      <c r="L12" s="19">
        <f t="shared" si="6"/>
        <v>805002.88347791997</v>
      </c>
    </row>
    <row r="13" spans="1:15">
      <c r="A13" s="3" t="s">
        <v>25</v>
      </c>
      <c r="B13" s="12">
        <v>4224928</v>
      </c>
      <c r="C13" s="13">
        <v>4702050.359909907</v>
      </c>
      <c r="D13" s="14">
        <v>0.99666889415385862</v>
      </c>
      <c r="E13" s="2">
        <f t="shared" si="3"/>
        <v>3971097.908670675</v>
      </c>
      <c r="F13" s="2">
        <f t="shared" si="1"/>
        <v>4694771.9491626676</v>
      </c>
      <c r="G13" s="15">
        <f t="shared" si="0"/>
        <v>7278.4107472393662</v>
      </c>
      <c r="H13" s="17">
        <f t="shared" si="4"/>
        <v>1.5451582460661226E-3</v>
      </c>
      <c r="I13" s="2">
        <f t="shared" si="2"/>
        <v>3977254.3912452892</v>
      </c>
      <c r="J13" s="18">
        <v>3.8699999999999998E-2</v>
      </c>
      <c r="K13" s="19">
        <f t="shared" si="5"/>
        <v>153681.48906555513</v>
      </c>
      <c r="L13" s="19">
        <f t="shared" si="6"/>
        <v>153919.74494119268</v>
      </c>
    </row>
    <row r="14" spans="1:15">
      <c r="A14" s="3" t="s">
        <v>26</v>
      </c>
      <c r="B14" s="12">
        <v>3913112</v>
      </c>
      <c r="C14" s="13">
        <v>4200370.543608088</v>
      </c>
      <c r="D14" s="14">
        <v>0.9949458483754513</v>
      </c>
      <c r="E14" s="2">
        <f t="shared" si="3"/>
        <v>4678285.4844446583</v>
      </c>
      <c r="F14" s="2">
        <f t="shared" si="1"/>
        <v>4203574.5732851988</v>
      </c>
      <c r="G14" s="15">
        <f t="shared" si="0"/>
        <v>-3204.0296771107242</v>
      </c>
      <c r="H14" s="17">
        <f t="shared" si="4"/>
        <v>-7.5836314301941333E-4</v>
      </c>
      <c r="I14" s="2">
        <f t="shared" si="2"/>
        <v>4674719.6227550814</v>
      </c>
      <c r="J14" s="18">
        <v>1E-3</v>
      </c>
      <c r="K14" s="19">
        <f t="shared" si="5"/>
        <v>4678.2854844446583</v>
      </c>
      <c r="L14" s="19">
        <f t="shared" si="6"/>
        <v>4674.7196227550812</v>
      </c>
    </row>
    <row r="15" spans="1:15">
      <c r="A15" s="3" t="s">
        <v>27</v>
      </c>
      <c r="B15" s="12">
        <v>3767198</v>
      </c>
      <c r="C15" s="13">
        <v>3877477.5180449151</v>
      </c>
      <c r="D15" s="14">
        <v>0.99235265814232043</v>
      </c>
      <c r="E15" s="2">
        <f t="shared" si="3"/>
        <v>4168248.8741321894</v>
      </c>
      <c r="F15" s="2">
        <f t="shared" si="1"/>
        <v>3883187.094808612</v>
      </c>
      <c r="G15" s="15">
        <f t="shared" si="0"/>
        <v>-5709.5767636969686</v>
      </c>
      <c r="H15" s="17">
        <f t="shared" si="4"/>
        <v>-1.4590885115726227E-3</v>
      </c>
      <c r="I15" s="2">
        <f t="shared" si="2"/>
        <v>4162120.1617276627</v>
      </c>
    </row>
    <row r="16" spans="1:15">
      <c r="A16" s="3" t="s">
        <v>28</v>
      </c>
      <c r="B16" s="12">
        <v>4318109</v>
      </c>
      <c r="C16" s="13">
        <v>3722298.7964111441</v>
      </c>
      <c r="D16" s="14">
        <v>0.98911211522752884</v>
      </c>
      <c r="E16" s="2">
        <f t="shared" si="3"/>
        <v>3835259.9896205948</v>
      </c>
      <c r="F16" s="2">
        <f t="shared" si="1"/>
        <v>3726181.1822609161</v>
      </c>
      <c r="G16" s="15">
        <f t="shared" si="0"/>
        <v>-3882.3858497720212</v>
      </c>
      <c r="H16" s="17">
        <f t="shared" si="4"/>
        <v>-1.0305765318871004E-3</v>
      </c>
      <c r="I16" s="2">
        <f t="shared" si="2"/>
        <v>3831263.952287578</v>
      </c>
    </row>
    <row r="17" spans="1:9">
      <c r="A17" s="3" t="s">
        <v>29</v>
      </c>
      <c r="B17" s="12">
        <v>5065610</v>
      </c>
      <c r="C17" s="13">
        <v>4251959.3336875038</v>
      </c>
      <c r="D17" s="14">
        <v>0.98402693291941101</v>
      </c>
      <c r="E17" s="2">
        <f t="shared" si="3"/>
        <v>3662842.2680420731</v>
      </c>
      <c r="F17" s="2">
        <f t="shared" si="1"/>
        <v>4249135.5552817052</v>
      </c>
      <c r="G17" s="15">
        <f t="shared" si="0"/>
        <v>2823.7784057985991</v>
      </c>
      <c r="H17" s="17">
        <f t="shared" si="4"/>
        <v>6.5393865828736587E-4</v>
      </c>
      <c r="I17" s="2">
        <f t="shared" si="2"/>
        <v>3665276.4231227427</v>
      </c>
    </row>
    <row r="18" spans="1:9">
      <c r="A18" s="3" t="s">
        <v>30</v>
      </c>
      <c r="B18" s="12">
        <v>4246615</v>
      </c>
      <c r="C18" s="13">
        <v>4927884.7754220786</v>
      </c>
      <c r="D18" s="14">
        <v>0.97672799708698355</v>
      </c>
      <c r="E18" s="2">
        <f t="shared" si="3"/>
        <v>4153007.7236879007</v>
      </c>
      <c r="F18" s="2">
        <f t="shared" si="1"/>
        <v>4947723.109323795</v>
      </c>
      <c r="G18" s="15">
        <f t="shared" si="0"/>
        <v>-19838.333901716396</v>
      </c>
      <c r="H18" s="17">
        <f t="shared" si="4"/>
        <v>-3.916277388452012E-3</v>
      </c>
      <c r="I18" s="2">
        <f t="shared" si="2"/>
        <v>4136355.871492763</v>
      </c>
    </row>
    <row r="19" spans="1:9">
      <c r="A19" s="3" t="s">
        <v>31</v>
      </c>
      <c r="B19" s="12">
        <v>3705510</v>
      </c>
      <c r="C19" s="13">
        <v>4067561.5447577508</v>
      </c>
      <c r="D19" s="14">
        <v>0.96166208290533151</v>
      </c>
      <c r="E19" s="2">
        <f t="shared" si="3"/>
        <v>4738959.9374498678</v>
      </c>
      <c r="F19" s="2">
        <f t="shared" si="1"/>
        <v>4083808.6261970242</v>
      </c>
      <c r="G19" s="15">
        <f t="shared" si="0"/>
        <v>-16247.081439273432</v>
      </c>
      <c r="H19" s="17">
        <f t="shared" si="4"/>
        <v>-3.8258899003732224E-3</v>
      </c>
      <c r="I19" s="2">
        <f t="shared" si="2"/>
        <v>4720106.3928573774</v>
      </c>
    </row>
    <row r="20" spans="1:9">
      <c r="A20" s="3" t="s">
        <v>32</v>
      </c>
      <c r="B20" s="12">
        <v>3334194</v>
      </c>
      <c r="C20" s="13">
        <v>3447328.9752175142</v>
      </c>
      <c r="D20" s="14">
        <v>0.93041171131333344</v>
      </c>
      <c r="E20" s="2">
        <f t="shared" si="3"/>
        <v>3784506.8977303649</v>
      </c>
      <c r="F20" s="2">
        <f t="shared" si="1"/>
        <v>3447649.9003886702</v>
      </c>
      <c r="G20" s="15">
        <f t="shared" si="0"/>
        <v>-320.92517115594819</v>
      </c>
      <c r="H20" s="17">
        <f t="shared" si="4"/>
        <v>-8.6607557706212693E-5</v>
      </c>
      <c r="I20" s="2">
        <f t="shared" si="2"/>
        <v>3784154.6161591536</v>
      </c>
    </row>
    <row r="21" spans="1:9">
      <c r="A21" s="3" t="s">
        <v>33</v>
      </c>
      <c r="B21" s="12">
        <v>2629021</v>
      </c>
      <c r="C21" s="13">
        <v>2925513.3924512467</v>
      </c>
      <c r="D21" s="14">
        <v>0.86989295557977053</v>
      </c>
      <c r="E21" s="2">
        <f t="shared" si="3"/>
        <v>2998807.1911077448</v>
      </c>
      <c r="F21" s="2">
        <f t="shared" si="1"/>
        <v>2900391.8731363374</v>
      </c>
      <c r="G21" s="15">
        <f t="shared" si="0"/>
        <v>25121.519314909354</v>
      </c>
      <c r="H21" s="17">
        <f t="shared" si="4"/>
        <v>7.5345103838916853E-3</v>
      </c>
      <c r="I21" s="2">
        <f t="shared" si="2"/>
        <v>3024781.1270682118</v>
      </c>
    </row>
    <row r="22" spans="1:9">
      <c r="A22" s="3" t="s">
        <v>34</v>
      </c>
      <c r="B22" s="12">
        <v>1682669</v>
      </c>
      <c r="C22" s="13">
        <v>2027245.5568311019</v>
      </c>
      <c r="D22" s="14">
        <v>0.75098294170459123</v>
      </c>
      <c r="E22" s="2">
        <f t="shared" si="3"/>
        <v>2197010.6534592155</v>
      </c>
      <c r="F22" s="2">
        <f t="shared" si="1"/>
        <v>1974349.9243831462</v>
      </c>
      <c r="G22" s="15">
        <f t="shared" si="0"/>
        <v>52895.632447955664</v>
      </c>
      <c r="H22" s="17">
        <f t="shared" si="4"/>
        <v>2.0119897272770231E-2</v>
      </c>
      <c r="I22" s="2">
        <f t="shared" si="2"/>
        <v>2255871.6823854484</v>
      </c>
    </row>
    <row r="23" spans="1:9">
      <c r="A23" s="3" t="s">
        <v>35</v>
      </c>
      <c r="B23" s="12">
        <v>777754</v>
      </c>
      <c r="C23" s="13">
        <v>1014161.6157011471</v>
      </c>
      <c r="D23" s="14">
        <v>0.57066690970402612</v>
      </c>
      <c r="E23" s="2">
        <f t="shared" si="3"/>
        <v>1156881.9571280226</v>
      </c>
      <c r="F23" s="2">
        <f t="shared" si="1"/>
        <v>960243.51828476391</v>
      </c>
      <c r="G23" s="15">
        <f t="shared" si="0"/>
        <v>53918.097416383214</v>
      </c>
      <c r="H23" s="17">
        <f t="shared" si="4"/>
        <v>3.2043198880102514E-2</v>
      </c>
      <c r="I23" s="2">
        <f t="shared" si="2"/>
        <v>1221841.3896843658</v>
      </c>
    </row>
    <row r="24" spans="1:9">
      <c r="A24" s="3" t="s">
        <v>36</v>
      </c>
      <c r="B24" s="12">
        <v>240434</v>
      </c>
      <c r="C24" s="13">
        <v>297397.04769205319</v>
      </c>
      <c r="D24" s="14">
        <v>0.36142656937128498</v>
      </c>
      <c r="E24" s="2">
        <f t="shared" si="3"/>
        <v>366544.95355090511</v>
      </c>
      <c r="F24" s="2">
        <f t="shared" si="1"/>
        <v>281100.96003479435</v>
      </c>
      <c r="G24" s="15">
        <f t="shared" si="0"/>
        <v>16296.087657258846</v>
      </c>
      <c r="H24" s="17">
        <f t="shared" si="4"/>
        <v>2.0952753257789541E-2</v>
      </c>
      <c r="I24" s="2">
        <f t="shared" si="2"/>
        <v>387794.43164821243</v>
      </c>
    </row>
    <row r="25" spans="1:9">
      <c r="A25" s="3" t="s">
        <v>37</v>
      </c>
      <c r="B25" s="2">
        <v>37933</v>
      </c>
      <c r="C25" s="13">
        <v>53817.094010739362</v>
      </c>
      <c r="D25" s="14">
        <v>0.18544644514572117</v>
      </c>
      <c r="E25" s="2">
        <f t="shared" si="3"/>
        <v>55151.225291323768</v>
      </c>
      <c r="F25" s="2">
        <f t="shared" si="1"/>
        <v>44587.630592166322</v>
      </c>
      <c r="G25" s="15">
        <f t="shared" si="0"/>
        <v>9229.4634185730392</v>
      </c>
      <c r="H25" s="17">
        <f t="shared" si="4"/>
        <v>3.8386681661383329E-2</v>
      </c>
      <c r="I25" s="2">
        <f t="shared" si="2"/>
        <v>66567.311088113842</v>
      </c>
    </row>
    <row r="26" spans="1:9">
      <c r="B26" s="2" t="s">
        <v>47</v>
      </c>
    </row>
  </sheetData>
  <sheetProtection algorithmName="SHA-512" hashValue="HxpOp9XQ4+3qSrxR8q0W/+26sdfsGQT50Cl5Kiw1TgvYnVDnfHGBOcTihy8eL12An1QNcUxt+8Q5eZ1YlGCIZQ==" saltValue="rIWLyzSPJbHHPtcuRnvd1g==" spinCount="100000" sheet="1" objects="1" scenarios="1" selectLockedCell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問１（男性）</vt:lpstr>
      <vt:lpstr>問2（男性01）</vt:lpstr>
      <vt:lpstr>問２（男性02）</vt:lpstr>
      <vt:lpstr>問２（女性01）</vt:lpstr>
      <vt:lpstr>問２（女性02）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Ichiro Uwafuji</dc:creator>
  <cp:lastModifiedBy>Takayuki</cp:lastModifiedBy>
  <dcterms:created xsi:type="dcterms:W3CDTF">2014-10-23T06:26:45Z</dcterms:created>
  <dcterms:modified xsi:type="dcterms:W3CDTF">2022-09-14T21:49:07Z</dcterms:modified>
</cp:coreProperties>
</file>